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0245" windowHeight="7665" activeTab="19"/>
  </bookViews>
  <sheets>
    <sheet name="01" sheetId="45" r:id="rId1"/>
    <sheet name="02" sheetId="24" r:id="rId2"/>
    <sheet name="03" sheetId="29" r:id="rId3"/>
    <sheet name="04" sheetId="25" r:id="rId4"/>
    <sheet name="05" sheetId="43" r:id="rId5"/>
    <sheet name="06" sheetId="44" r:id="rId6"/>
    <sheet name="07" sheetId="28" r:id="rId7"/>
    <sheet name="08" sheetId="30" r:id="rId8"/>
    <sheet name="09" sheetId="31" r:id="rId9"/>
    <sheet name="10" sheetId="32" r:id="rId10"/>
    <sheet name="11" sheetId="33" r:id="rId11"/>
    <sheet name="12" sheetId="34" r:id="rId12"/>
    <sheet name="13" sheetId="35" r:id="rId13"/>
    <sheet name="14" sheetId="36" r:id="rId14"/>
    <sheet name="15" sheetId="37" r:id="rId15"/>
    <sheet name="16" sheetId="38" r:id="rId16"/>
    <sheet name="17" sheetId="41" r:id="rId17"/>
    <sheet name="18" sheetId="39" r:id="rId18"/>
    <sheet name="19" sheetId="40" r:id="rId19"/>
    <sheet name="20" sheetId="42" r:id="rId20"/>
  </sheets>
  <definedNames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'04'!$1:$7</definedName>
    <definedName name="_xlnm.Print_Titles" localSheetId="4">'05'!$1:$7</definedName>
    <definedName name="_xlnm.Print_Titles" localSheetId="5">'06'!$1:$7</definedName>
    <definedName name="_xlnm.Print_Titles" localSheetId="6">'07'!$1:$17</definedName>
    <definedName name="_xlnm.Print_Titles" localSheetId="7">'08'!$1:$13</definedName>
    <definedName name="_xlnm.Print_Titles" localSheetId="8">'09'!$1:$13</definedName>
    <definedName name="_xlnm.Print_Titles" localSheetId="9">'10'!$1:$3</definedName>
    <definedName name="_xlnm.Print_Titles" localSheetId="10">'11'!$1:$3</definedName>
    <definedName name="_xlnm.Print_Titles" localSheetId="11">'12'!$1:$3</definedName>
    <definedName name="_xlnm.Print_Titles" localSheetId="12">'13'!$1:$3</definedName>
    <definedName name="_xlnm.Print_Titles" localSheetId="13">'14'!$1:$1</definedName>
    <definedName name="_xlnm.Print_Titles" localSheetId="14">'15'!$1:$1</definedName>
    <definedName name="_xlnm.Print_Titles" localSheetId="15">'16'!$1:$7</definedName>
    <definedName name="_xlnm.Print_Titles" localSheetId="16">'17'!$1:$29</definedName>
    <definedName name="_xlnm.Print_Titles" localSheetId="17">'18'!$1:$7</definedName>
    <definedName name="_xlnm.Print_Titles" localSheetId="18">'19'!$1:$7</definedName>
    <definedName name="_xlnm.Print_Titles" localSheetId="19">'20'!$1:$4</definedName>
    <definedName name="_xlnm.Print_Area" localSheetId="0">'01'!$A$1:$BH$226</definedName>
    <definedName name="_xlnm.Print_Area" localSheetId="1">'02'!$A$1:$BK$32</definedName>
    <definedName name="_xlnm.Print_Area" localSheetId="2">'03'!$A$1:$AX$32</definedName>
    <definedName name="_xlnm.Print_Area" localSheetId="3">'04'!$A$1:$BH$265</definedName>
    <definedName name="_xlnm.Print_Area" localSheetId="4">'05'!$A$1:$BP$229</definedName>
    <definedName name="_xlnm.Print_Area" localSheetId="5">'06'!$A$1:$BH$229</definedName>
    <definedName name="_xlnm.Print_Area" localSheetId="6">'07'!$A$1:$BE$19</definedName>
    <definedName name="_xlnm.Print_Area" localSheetId="7">'08'!$A$1:$BE$13</definedName>
    <definedName name="_xlnm.Print_Area" localSheetId="8">'09'!$A$1:$BE$13</definedName>
    <definedName name="_xlnm.Print_Area" localSheetId="9">'10'!$A$1:$F$14</definedName>
    <definedName name="_xlnm.Print_Area" localSheetId="10">'11'!$A$1:$H$17</definedName>
    <definedName name="_xlnm.Print_Area" localSheetId="11">'12'!$A$1:$H$16</definedName>
    <definedName name="_xlnm.Print_Area" localSheetId="12">'13'!$A$1:$C$12</definedName>
    <definedName name="_xlnm.Print_Area" localSheetId="13">'14'!$A$1:$D$11</definedName>
    <definedName name="_xlnm.Print_Area" localSheetId="14">'15'!$A$1:$D$41</definedName>
    <definedName name="_xlnm.Print_Area" localSheetId="15">'16'!$A$1:$BK$12</definedName>
    <definedName name="_xlnm.Print_Area" localSheetId="16">'17'!$A$1:$BK$33</definedName>
    <definedName name="_xlnm.Print_Area" localSheetId="17">'18'!$A$1:$BF$30</definedName>
    <definedName name="_xlnm.Print_Area" localSheetId="18">'19'!$A$1:$AW$19</definedName>
    <definedName name="_xlnm.Print_Area" localSheetId="19">'20'!$A$1:$B$12</definedName>
  </definedNames>
  <calcPr calcId="125725"/>
</workbook>
</file>

<file path=xl/calcChain.xml><?xml version="1.0" encoding="utf-8"?>
<calcChain xmlns="http://schemas.openxmlformats.org/spreadsheetml/2006/main">
  <c r="AX8" i="38"/>
  <c r="AX9"/>
  <c r="S8"/>
  <c r="S9"/>
  <c r="AE9"/>
  <c r="AE10"/>
  <c r="AE11"/>
  <c r="AX8" i="41"/>
  <c r="S8"/>
  <c r="AX31"/>
  <c r="AX30"/>
  <c r="S31"/>
  <c r="AE30"/>
  <c r="S30"/>
  <c r="BJ19"/>
  <c r="AE19"/>
  <c r="AE86" i="44"/>
  <c r="AE208" i="45"/>
  <c r="AE224" l="1"/>
  <c r="AE223"/>
  <c r="AE218"/>
  <c r="AE219"/>
  <c r="AE220"/>
  <c r="AE221"/>
  <c r="AE217"/>
  <c r="AE210"/>
  <c r="AE211"/>
  <c r="AE212"/>
  <c r="AE213"/>
  <c r="AE214"/>
  <c r="AE207"/>
  <c r="AE202"/>
  <c r="AE203"/>
  <c r="AE204"/>
  <c r="AE205"/>
  <c r="AE201"/>
  <c r="AE198"/>
  <c r="AE199"/>
  <c r="AE197"/>
  <c r="AE187"/>
  <c r="AE188"/>
  <c r="AE189"/>
  <c r="AE190"/>
  <c r="AE191"/>
  <c r="AE192"/>
  <c r="AE193"/>
  <c r="AE194"/>
  <c r="AE186"/>
  <c r="AE182"/>
  <c r="AE183"/>
  <c r="AE184"/>
  <c r="AE181"/>
  <c r="AE174"/>
  <c r="AE175"/>
  <c r="AE176"/>
  <c r="AE177"/>
  <c r="AE178"/>
  <c r="AE179"/>
  <c r="AE173"/>
  <c r="AE158"/>
  <c r="AE159"/>
  <c r="AE160"/>
  <c r="AE161"/>
  <c r="AE162"/>
  <c r="AE163"/>
  <c r="AE164"/>
  <c r="AE165"/>
  <c r="AE166"/>
  <c r="AE167"/>
  <c r="AE168"/>
  <c r="AE169"/>
  <c r="AE170"/>
  <c r="AE171"/>
  <c r="AE157"/>
  <c r="AE149"/>
  <c r="AE150"/>
  <c r="AE151"/>
  <c r="AE152"/>
  <c r="AE153"/>
  <c r="AE154"/>
  <c r="AE155"/>
  <c r="AE148"/>
  <c r="AE142"/>
  <c r="AE143"/>
  <c r="AE144"/>
  <c r="AE145"/>
  <c r="AE139"/>
  <c r="AE138"/>
  <c r="AE131"/>
  <c r="AE132"/>
  <c r="AE133"/>
  <c r="AE134"/>
  <c r="AE135"/>
  <c r="AE136"/>
  <c r="AE130"/>
  <c r="AE128"/>
  <c r="AE127"/>
  <c r="AE125"/>
  <c r="AE123"/>
  <c r="AE118"/>
  <c r="AE119"/>
  <c r="AE117"/>
  <c r="AE104"/>
  <c r="AE105"/>
  <c r="AE106"/>
  <c r="AE107"/>
  <c r="AE108"/>
  <c r="AE109"/>
  <c r="AE110"/>
  <c r="AE111"/>
  <c r="AE112"/>
  <c r="AE113"/>
  <c r="AE114"/>
  <c r="AE115"/>
  <c r="AE103"/>
  <c r="AE100"/>
  <c r="AE99"/>
  <c r="AE94"/>
  <c r="AE95"/>
  <c r="AE96"/>
  <c r="AE97"/>
  <c r="AE93"/>
  <c r="AE85"/>
  <c r="AE87"/>
  <c r="AE88"/>
  <c r="AE89"/>
  <c r="AE90"/>
  <c r="AE84"/>
  <c r="AE82"/>
  <c r="AE81"/>
  <c r="AE77"/>
  <c r="AE78"/>
  <c r="AE79"/>
  <c r="AE76"/>
  <c r="AE73"/>
  <c r="AE74"/>
  <c r="AE72"/>
  <c r="AE66"/>
  <c r="AE67"/>
  <c r="AE68"/>
  <c r="AE69"/>
  <c r="AE65"/>
  <c r="AE60"/>
  <c r="AE61"/>
  <c r="AE62"/>
  <c r="AE63"/>
  <c r="AE59"/>
  <c r="AE54"/>
  <c r="AE55"/>
  <c r="AE56"/>
  <c r="AE57"/>
  <c r="AE53"/>
  <c r="AE47"/>
  <c r="AE48"/>
  <c r="AE49"/>
  <c r="AE50"/>
  <c r="AE51"/>
  <c r="AE42"/>
  <c r="AE43"/>
  <c r="AE44"/>
  <c r="AE45"/>
  <c r="AE46"/>
  <c r="AE41"/>
  <c r="AE39"/>
  <c r="AE31"/>
  <c r="AE32"/>
  <c r="AE33"/>
  <c r="AE34"/>
  <c r="AE35"/>
  <c r="AE36"/>
  <c r="AE37"/>
  <c r="AE30"/>
  <c r="AE28"/>
  <c r="AE27"/>
  <c r="AE22"/>
  <c r="AE23"/>
  <c r="AE24"/>
  <c r="AE25"/>
  <c r="AE21"/>
  <c r="AE16"/>
  <c r="AE17"/>
  <c r="AE18"/>
  <c r="AE19"/>
  <c r="AE15"/>
  <c r="AE9"/>
  <c r="AE10"/>
  <c r="AE11"/>
  <c r="AE12"/>
  <c r="AE13"/>
  <c r="AE8"/>
  <c r="AO16" i="29" l="1"/>
  <c r="AE247" i="25"/>
  <c r="AE151" l="1"/>
  <c r="AE124" i="45" s="1"/>
  <c r="AE149" i="25"/>
  <c r="AE122" i="45" s="1"/>
  <c r="AE72" i="25"/>
  <c r="AE160"/>
  <c r="AE211" l="1"/>
  <c r="AE71" l="1"/>
  <c r="AE70"/>
  <c r="AE228" i="43"/>
  <c r="AE227"/>
  <c r="AE226"/>
  <c r="AE221"/>
  <c r="AE222"/>
  <c r="AE223"/>
  <c r="AE224"/>
  <c r="AE220"/>
  <c r="AE211"/>
  <c r="AE212"/>
  <c r="AE213"/>
  <c r="AE214"/>
  <c r="AE215"/>
  <c r="AE216"/>
  <c r="AE217"/>
  <c r="AE210"/>
  <c r="AE205"/>
  <c r="AE206"/>
  <c r="AE207"/>
  <c r="AE208"/>
  <c r="AE204"/>
  <c r="AE201"/>
  <c r="AE202"/>
  <c r="AE200"/>
  <c r="AE190"/>
  <c r="AE191"/>
  <c r="AE192"/>
  <c r="AE193"/>
  <c r="AE194"/>
  <c r="AE195"/>
  <c r="AE196"/>
  <c r="AE197"/>
  <c r="AE189"/>
  <c r="AE185"/>
  <c r="AE186"/>
  <c r="AE187"/>
  <c r="AE184"/>
  <c r="AE177"/>
  <c r="AE178"/>
  <c r="AE179"/>
  <c r="AE180"/>
  <c r="AE181"/>
  <c r="AE182"/>
  <c r="AE176"/>
  <c r="AE161"/>
  <c r="AE162"/>
  <c r="AE163"/>
  <c r="AE164"/>
  <c r="AE165"/>
  <c r="AE166"/>
  <c r="AE167"/>
  <c r="AE168"/>
  <c r="AE169"/>
  <c r="AE170"/>
  <c r="AE171"/>
  <c r="AE172"/>
  <c r="AE173"/>
  <c r="AE174"/>
  <c r="AE160"/>
  <c r="AE152"/>
  <c r="AE153"/>
  <c r="AE154"/>
  <c r="AE155"/>
  <c r="AE156"/>
  <c r="AE157"/>
  <c r="AE158"/>
  <c r="AE151"/>
  <c r="AE145"/>
  <c r="AE146"/>
  <c r="AE147"/>
  <c r="AE148"/>
  <c r="AE144"/>
  <c r="AE142"/>
  <c r="AE141"/>
  <c r="AE131"/>
  <c r="AE132"/>
  <c r="AE133"/>
  <c r="AE134"/>
  <c r="AE135"/>
  <c r="AE136"/>
  <c r="AE137"/>
  <c r="AE138"/>
  <c r="AE139"/>
  <c r="AE130"/>
  <c r="AE128"/>
  <c r="AE127"/>
  <c r="AE124"/>
  <c r="AE125"/>
  <c r="AE123"/>
  <c r="AE122"/>
  <c r="AE118"/>
  <c r="AE119"/>
  <c r="AE117"/>
  <c r="AE104"/>
  <c r="AE105"/>
  <c r="AE106"/>
  <c r="AE107"/>
  <c r="AE108"/>
  <c r="AE109"/>
  <c r="AE110"/>
  <c r="AE111"/>
  <c r="AE112"/>
  <c r="AE113"/>
  <c r="AE114"/>
  <c r="AE115"/>
  <c r="AE103"/>
  <c r="AE246" i="25"/>
  <c r="AI254"/>
  <c r="AM254"/>
  <c r="AQ254"/>
  <c r="AU254"/>
  <c r="AY254"/>
  <c r="BC254"/>
  <c r="AE254"/>
  <c r="BC97"/>
  <c r="AU97"/>
  <c r="AM97"/>
  <c r="BC57"/>
  <c r="AU57"/>
  <c r="AM57"/>
  <c r="AU29"/>
  <c r="AT31" i="29" l="1"/>
  <c r="AT29"/>
  <c r="AT21"/>
  <c r="AT23"/>
  <c r="AT24"/>
  <c r="AT27"/>
  <c r="AT18"/>
  <c r="AT9"/>
  <c r="AT10"/>
  <c r="AT12"/>
  <c r="AT13"/>
  <c r="AT14"/>
  <c r="AO31"/>
  <c r="AO21"/>
  <c r="AO9"/>
  <c r="AO10"/>
  <c r="AO12"/>
  <c r="AO13"/>
  <c r="AO14"/>
  <c r="AO8"/>
  <c r="AJ31"/>
  <c r="AJ21"/>
  <c r="AJ18"/>
  <c r="BF25" i="24"/>
  <c r="BF26"/>
  <c r="BF24"/>
  <c r="BB25"/>
  <c r="BJ25" s="1"/>
  <c r="BB26"/>
  <c r="BJ26" s="1"/>
  <c r="BB24"/>
  <c r="BJ24" s="1"/>
  <c r="AA24"/>
  <c r="W25"/>
  <c r="W26"/>
  <c r="AE26" s="1"/>
  <c r="W24"/>
  <c r="AE24" s="1"/>
  <c r="BF14"/>
  <c r="BF9"/>
  <c r="BF10"/>
  <c r="BF11"/>
  <c r="BF12"/>
  <c r="BF8"/>
  <c r="AA14"/>
  <c r="AA9"/>
  <c r="AA10"/>
  <c r="AA11"/>
  <c r="AA8"/>
  <c r="W14"/>
  <c r="AE14" s="1"/>
  <c r="W9"/>
  <c r="AE9" s="1"/>
  <c r="W10"/>
  <c r="AE10" s="1"/>
  <c r="W11"/>
  <c r="AE11" s="1"/>
  <c r="W8"/>
  <c r="AE8" s="1"/>
  <c r="BB14"/>
  <c r="BB9"/>
  <c r="BJ9" s="1"/>
  <c r="BB10"/>
  <c r="BJ10" s="1"/>
  <c r="BB11"/>
  <c r="BJ11" s="1"/>
  <c r="BB12"/>
  <c r="BJ12" s="1"/>
  <c r="BB8"/>
  <c r="BJ8" s="1"/>
  <c r="AA25"/>
  <c r="AA26"/>
  <c r="AI225" i="45"/>
  <c r="AM225"/>
  <c r="AQ225"/>
  <c r="AU225"/>
  <c r="AY225"/>
  <c r="BC225"/>
  <c r="AI222"/>
  <c r="AM222"/>
  <c r="AQ222"/>
  <c r="AU222"/>
  <c r="AY222"/>
  <c r="BC222"/>
  <c r="AI216"/>
  <c r="AM216"/>
  <c r="AQ216"/>
  <c r="AU216"/>
  <c r="AY216"/>
  <c r="BC216"/>
  <c r="AI215"/>
  <c r="AM215"/>
  <c r="AQ215"/>
  <c r="AU215"/>
  <c r="AY215"/>
  <c r="BC215"/>
  <c r="AI206"/>
  <c r="AM206"/>
  <c r="AQ206"/>
  <c r="AU206"/>
  <c r="AY206"/>
  <c r="BC206"/>
  <c r="AI200"/>
  <c r="AM200"/>
  <c r="AQ200"/>
  <c r="AU200"/>
  <c r="AY200"/>
  <c r="BC200"/>
  <c r="AI196"/>
  <c r="AI226" s="1"/>
  <c r="AM196"/>
  <c r="AM226" s="1"/>
  <c r="AQ196"/>
  <c r="AQ226" s="1"/>
  <c r="AU196"/>
  <c r="AU226" s="1"/>
  <c r="AY196"/>
  <c r="AY226" s="1"/>
  <c r="BC196"/>
  <c r="BC226" s="1"/>
  <c r="AI195"/>
  <c r="AM195"/>
  <c r="AQ195"/>
  <c r="AU195"/>
  <c r="AY195"/>
  <c r="BC195"/>
  <c r="AI185"/>
  <c r="AM185"/>
  <c r="AQ185"/>
  <c r="AU185"/>
  <c r="AY185"/>
  <c r="BC185"/>
  <c r="AI180"/>
  <c r="AM180"/>
  <c r="AQ180"/>
  <c r="AU180"/>
  <c r="AY180"/>
  <c r="BC180"/>
  <c r="AI172"/>
  <c r="AM172"/>
  <c r="AQ172"/>
  <c r="AU172"/>
  <c r="AY172"/>
  <c r="BC172"/>
  <c r="AI156"/>
  <c r="AM156"/>
  <c r="AQ156"/>
  <c r="AU156"/>
  <c r="AY156"/>
  <c r="BC156"/>
  <c r="AI147"/>
  <c r="AM147"/>
  <c r="AQ147"/>
  <c r="AU147"/>
  <c r="AY147"/>
  <c r="BC147"/>
  <c r="AI146"/>
  <c r="AM146"/>
  <c r="AQ146"/>
  <c r="AU146"/>
  <c r="AY146"/>
  <c r="BC146"/>
  <c r="AI140"/>
  <c r="AM140"/>
  <c r="AQ140"/>
  <c r="AU140"/>
  <c r="AY140"/>
  <c r="BC140"/>
  <c r="AI137" l="1"/>
  <c r="AM137"/>
  <c r="AQ137"/>
  <c r="AU137"/>
  <c r="AY137"/>
  <c r="BC137"/>
  <c r="AI129"/>
  <c r="AM129"/>
  <c r="AQ129"/>
  <c r="AU129"/>
  <c r="AY129"/>
  <c r="BC129"/>
  <c r="AI126"/>
  <c r="AM126"/>
  <c r="AQ126"/>
  <c r="AU126"/>
  <c r="AY126"/>
  <c r="BC126"/>
  <c r="AX9" i="24"/>
  <c r="AI121" i="45"/>
  <c r="AM121"/>
  <c r="AQ121"/>
  <c r="AU121"/>
  <c r="AY121"/>
  <c r="BC121"/>
  <c r="AI120"/>
  <c r="AM120"/>
  <c r="AQ120"/>
  <c r="AU120"/>
  <c r="AY120"/>
  <c r="BC120"/>
  <c r="AI116"/>
  <c r="AM116"/>
  <c r="AQ116"/>
  <c r="AU116"/>
  <c r="AY116"/>
  <c r="BC116"/>
  <c r="AI102"/>
  <c r="AM102"/>
  <c r="AU102"/>
  <c r="BC102"/>
  <c r="AI101"/>
  <c r="AM101"/>
  <c r="AU101"/>
  <c r="BC101"/>
  <c r="AI98"/>
  <c r="AM98"/>
  <c r="AU98"/>
  <c r="BC98"/>
  <c r="AI92"/>
  <c r="AM92"/>
  <c r="AU92"/>
  <c r="BC92"/>
  <c r="AI91"/>
  <c r="AM91"/>
  <c r="AU91"/>
  <c r="BC91"/>
  <c r="AI83"/>
  <c r="AM83"/>
  <c r="AU83"/>
  <c r="BC83"/>
  <c r="AI80"/>
  <c r="AM80"/>
  <c r="AU80"/>
  <c r="BC80"/>
  <c r="AE80"/>
  <c r="AI75"/>
  <c r="AM75"/>
  <c r="AU75"/>
  <c r="BC75"/>
  <c r="AE75"/>
  <c r="AI71"/>
  <c r="AM71"/>
  <c r="AU71"/>
  <c r="BC71"/>
  <c r="AI70"/>
  <c r="AM70"/>
  <c r="AU70"/>
  <c r="BC70"/>
  <c r="AI64"/>
  <c r="AM64"/>
  <c r="AU64"/>
  <c r="BC64"/>
  <c r="AI58"/>
  <c r="AM58"/>
  <c r="AU58"/>
  <c r="BC58"/>
  <c r="AI52"/>
  <c r="AM52"/>
  <c r="AU52"/>
  <c r="BC52"/>
  <c r="AI40"/>
  <c r="AM40"/>
  <c r="AU40"/>
  <c r="BC40"/>
  <c r="AI38"/>
  <c r="AM38"/>
  <c r="AU38"/>
  <c r="BC38"/>
  <c r="AI29"/>
  <c r="AM29"/>
  <c r="AU29"/>
  <c r="BC29"/>
  <c r="AI26"/>
  <c r="AM26"/>
  <c r="AU26"/>
  <c r="BC26"/>
  <c r="AI20"/>
  <c r="AM20"/>
  <c r="AU20"/>
  <c r="BC20"/>
  <c r="AI14"/>
  <c r="AM14"/>
  <c r="AU14"/>
  <c r="BC14"/>
  <c r="AE8" i="43"/>
  <c r="BG8" i="45" l="1"/>
  <c r="BG137"/>
  <c r="AE137"/>
  <c r="BG224"/>
  <c r="BG223"/>
  <c r="BG222"/>
  <c r="AE222"/>
  <c r="BG221"/>
  <c r="BG220"/>
  <c r="BG219"/>
  <c r="BG218"/>
  <c r="BG217"/>
  <c r="BG215"/>
  <c r="AE215"/>
  <c r="BG214"/>
  <c r="BG213"/>
  <c r="BG212"/>
  <c r="BG211"/>
  <c r="BG210"/>
  <c r="BG209"/>
  <c r="BG208"/>
  <c r="BG207"/>
  <c r="BG206"/>
  <c r="AE206"/>
  <c r="BG205"/>
  <c r="BG204"/>
  <c r="BG203"/>
  <c r="BG202"/>
  <c r="BG201"/>
  <c r="AE200"/>
  <c r="BG199"/>
  <c r="BG198"/>
  <c r="BG197"/>
  <c r="BG195"/>
  <c r="AE195"/>
  <c r="AX26" i="24" s="1"/>
  <c r="BG194" i="45"/>
  <c r="BG193"/>
  <c r="BG192"/>
  <c r="BG191"/>
  <c r="BG190"/>
  <c r="BG189"/>
  <c r="BG188"/>
  <c r="BG187"/>
  <c r="BG186"/>
  <c r="BG185"/>
  <c r="AE185"/>
  <c r="AX25" i="24" s="1"/>
  <c r="BG184" i="45"/>
  <c r="BG183"/>
  <c r="BG182"/>
  <c r="BG181"/>
  <c r="BG180"/>
  <c r="AE180"/>
  <c r="AX24" i="24" s="1"/>
  <c r="BG179" i="45"/>
  <c r="BG178"/>
  <c r="BG177"/>
  <c r="BG176"/>
  <c r="BG175"/>
  <c r="BG174"/>
  <c r="BG173"/>
  <c r="BG172"/>
  <c r="AE172"/>
  <c r="AX12" i="24" s="1"/>
  <c r="BG170" i="45"/>
  <c r="BG169"/>
  <c r="BG168"/>
  <c r="BG167"/>
  <c r="BG166"/>
  <c r="BG165"/>
  <c r="BG164"/>
  <c r="BG163"/>
  <c r="BG162"/>
  <c r="BG161"/>
  <c r="BG160"/>
  <c r="BG159"/>
  <c r="BG158"/>
  <c r="BG157"/>
  <c r="BG156"/>
  <c r="AE156"/>
  <c r="AX11" i="24" s="1"/>
  <c r="BG155" i="45"/>
  <c r="BG154"/>
  <c r="BG153"/>
  <c r="BG152"/>
  <c r="BG151"/>
  <c r="BG150"/>
  <c r="BG149"/>
  <c r="BG148"/>
  <c r="BG146"/>
  <c r="BG145"/>
  <c r="BG144"/>
  <c r="BG143"/>
  <c r="BG142"/>
  <c r="BG141"/>
  <c r="BG140"/>
  <c r="AE140"/>
  <c r="BG139"/>
  <c r="BG138"/>
  <c r="BG136"/>
  <c r="BG135"/>
  <c r="BG134"/>
  <c r="BG133"/>
  <c r="BG132"/>
  <c r="BG131"/>
  <c r="BG130"/>
  <c r="BG129"/>
  <c r="AE129"/>
  <c r="BG128"/>
  <c r="BG127"/>
  <c r="BG147"/>
  <c r="AE126"/>
  <c r="BG125"/>
  <c r="BG124"/>
  <c r="BG123"/>
  <c r="BG122"/>
  <c r="AE120"/>
  <c r="BG119"/>
  <c r="BG118"/>
  <c r="BG117"/>
  <c r="BG116"/>
  <c r="AE116"/>
  <c r="BG115"/>
  <c r="BG114"/>
  <c r="BG113"/>
  <c r="BG112"/>
  <c r="BG111"/>
  <c r="BG110"/>
  <c r="BG109"/>
  <c r="BG108"/>
  <c r="BG107"/>
  <c r="BG106"/>
  <c r="BG105"/>
  <c r="BG104"/>
  <c r="BG103"/>
  <c r="BG100"/>
  <c r="BG99"/>
  <c r="BG98"/>
  <c r="AE98"/>
  <c r="BG97"/>
  <c r="BG96"/>
  <c r="BG95"/>
  <c r="BG94"/>
  <c r="BG93"/>
  <c r="BG91"/>
  <c r="AE91"/>
  <c r="BG90"/>
  <c r="BG89"/>
  <c r="BG88"/>
  <c r="BG87"/>
  <c r="BG86"/>
  <c r="BG85"/>
  <c r="BG84"/>
  <c r="BG83"/>
  <c r="AE83"/>
  <c r="BG82"/>
  <c r="BG81"/>
  <c r="BG80"/>
  <c r="BG79"/>
  <c r="BG78"/>
  <c r="BG77"/>
  <c r="BG76"/>
  <c r="BG74"/>
  <c r="BG73"/>
  <c r="BG72"/>
  <c r="BG70"/>
  <c r="AE70"/>
  <c r="S26" i="24" s="1"/>
  <c r="BG69" i="45"/>
  <c r="BG68"/>
  <c r="BG67"/>
  <c r="BG66"/>
  <c r="BG65"/>
  <c r="BG64"/>
  <c r="AE64"/>
  <c r="BG63"/>
  <c r="BG62"/>
  <c r="BG61"/>
  <c r="BG60"/>
  <c r="BG59"/>
  <c r="BG58"/>
  <c r="AE58"/>
  <c r="S25" i="24" s="1"/>
  <c r="BG57" i="45"/>
  <c r="BG56"/>
  <c r="BG55"/>
  <c r="BG54"/>
  <c r="BG53"/>
  <c r="BG52"/>
  <c r="BG51"/>
  <c r="BG50"/>
  <c r="BG49"/>
  <c r="BG48"/>
  <c r="BG47"/>
  <c r="BG46"/>
  <c r="BG45"/>
  <c r="BG44"/>
  <c r="BG43"/>
  <c r="BG42"/>
  <c r="BG41"/>
  <c r="BG39"/>
  <c r="BG38"/>
  <c r="BG37"/>
  <c r="BG36"/>
  <c r="BG35"/>
  <c r="BG34"/>
  <c r="BG33"/>
  <c r="BG32"/>
  <c r="BG31"/>
  <c r="BG30"/>
  <c r="BG40"/>
  <c r="AE29"/>
  <c r="BG28"/>
  <c r="BG27"/>
  <c r="BG26"/>
  <c r="BG25"/>
  <c r="BG24"/>
  <c r="BG23"/>
  <c r="BG22"/>
  <c r="BG21"/>
  <c r="BG19"/>
  <c r="BG18"/>
  <c r="BG17"/>
  <c r="BG16"/>
  <c r="BG15"/>
  <c r="BG13"/>
  <c r="BG12"/>
  <c r="BG11"/>
  <c r="BG10"/>
  <c r="BG9"/>
  <c r="BG227" i="44"/>
  <c r="BG226"/>
  <c r="BC225"/>
  <c r="AY225"/>
  <c r="AU225"/>
  <c r="AQ225"/>
  <c r="AM225"/>
  <c r="AI225"/>
  <c r="BG225" s="1"/>
  <c r="AE225"/>
  <c r="BG224"/>
  <c r="BG223"/>
  <c r="BG222"/>
  <c r="BG221"/>
  <c r="BG220"/>
  <c r="BC218"/>
  <c r="AY218"/>
  <c r="AU218"/>
  <c r="AQ218"/>
  <c r="AM218"/>
  <c r="AI218"/>
  <c r="BG218" s="1"/>
  <c r="AE218"/>
  <c r="BG217"/>
  <c r="BG216"/>
  <c r="BG215"/>
  <c r="BG214"/>
  <c r="BG213"/>
  <c r="BG212"/>
  <c r="BG211"/>
  <c r="BG210"/>
  <c r="BC209"/>
  <c r="AY209"/>
  <c r="AY219" s="1"/>
  <c r="AY228" s="1"/>
  <c r="AU209"/>
  <c r="AQ209"/>
  <c r="AM209"/>
  <c r="AI209"/>
  <c r="BG209" s="1"/>
  <c r="AE209"/>
  <c r="BG208"/>
  <c r="BG207"/>
  <c r="BG206"/>
  <c r="BG205"/>
  <c r="BG204"/>
  <c r="BC203"/>
  <c r="BC219" s="1"/>
  <c r="BC228" s="1"/>
  <c r="AY203"/>
  <c r="AU203"/>
  <c r="AU219" s="1"/>
  <c r="AU228" s="1"/>
  <c r="AQ203"/>
  <c r="AM203"/>
  <c r="AM219" s="1"/>
  <c r="AM228" s="1"/>
  <c r="AI203"/>
  <c r="BG203" s="1"/>
  <c r="AE203"/>
  <c r="AE219" s="1"/>
  <c r="AE228" s="1"/>
  <c r="BG202"/>
  <c r="BG201"/>
  <c r="BG200"/>
  <c r="BC198"/>
  <c r="AY198"/>
  <c r="AU198"/>
  <c r="AQ198"/>
  <c r="AM198"/>
  <c r="AI198"/>
  <c r="BG198" s="1"/>
  <c r="AE198"/>
  <c r="BG197"/>
  <c r="BG196"/>
  <c r="BG195"/>
  <c r="BG194"/>
  <c r="BG193"/>
  <c r="BG192"/>
  <c r="BG191"/>
  <c r="BG190"/>
  <c r="BG189"/>
  <c r="BC188"/>
  <c r="AY188"/>
  <c r="AU188"/>
  <c r="AQ188"/>
  <c r="AM188"/>
  <c r="AI188"/>
  <c r="BG188" s="1"/>
  <c r="AE188"/>
  <c r="AT26" i="29" s="1"/>
  <c r="BG187" i="44"/>
  <c r="BG186"/>
  <c r="BG185"/>
  <c r="BG184"/>
  <c r="BC183"/>
  <c r="AY183"/>
  <c r="AU183"/>
  <c r="AQ183"/>
  <c r="AM183"/>
  <c r="AI183"/>
  <c r="BG183" s="1"/>
  <c r="AE183"/>
  <c r="AT25" i="29" s="1"/>
  <c r="BG182" i="44"/>
  <c r="BG181"/>
  <c r="BG180"/>
  <c r="BG179"/>
  <c r="BG178"/>
  <c r="BG177"/>
  <c r="BG176"/>
  <c r="BC175"/>
  <c r="AY175"/>
  <c r="AU175"/>
  <c r="AQ175"/>
  <c r="AM175"/>
  <c r="AI175"/>
  <c r="BG175" s="1"/>
  <c r="AE175"/>
  <c r="BG173"/>
  <c r="BG172"/>
  <c r="BG171"/>
  <c r="BG170"/>
  <c r="BG169"/>
  <c r="BG168"/>
  <c r="BG167"/>
  <c r="BG166"/>
  <c r="BG165"/>
  <c r="BG164"/>
  <c r="BG163"/>
  <c r="BG162"/>
  <c r="BG161"/>
  <c r="BG160"/>
  <c r="BC159"/>
  <c r="AY159"/>
  <c r="AU159"/>
  <c r="AQ159"/>
  <c r="AM159"/>
  <c r="AI159"/>
  <c r="BG159" s="1"/>
  <c r="AE159"/>
  <c r="BG158"/>
  <c r="BG157"/>
  <c r="BG156"/>
  <c r="BG155"/>
  <c r="BG154"/>
  <c r="BG153"/>
  <c r="BG152"/>
  <c r="BG151"/>
  <c r="BC149"/>
  <c r="AY149"/>
  <c r="AU149"/>
  <c r="AQ149"/>
  <c r="AM149"/>
  <c r="AI149"/>
  <c r="BG149" s="1"/>
  <c r="AE149"/>
  <c r="BG148"/>
  <c r="BG147"/>
  <c r="BG146"/>
  <c r="BG145"/>
  <c r="BG144"/>
  <c r="BC143"/>
  <c r="AY143"/>
  <c r="AU143"/>
  <c r="AQ143"/>
  <c r="AM143"/>
  <c r="AI143"/>
  <c r="BG143" s="1"/>
  <c r="AE143"/>
  <c r="BG142"/>
  <c r="BG141"/>
  <c r="BC140"/>
  <c r="AY140"/>
  <c r="AU140"/>
  <c r="AQ140"/>
  <c r="AM140"/>
  <c r="AI140"/>
  <c r="BG140" s="1"/>
  <c r="AE140"/>
  <c r="BG139"/>
  <c r="BG138"/>
  <c r="BG137"/>
  <c r="BG136"/>
  <c r="BG135"/>
  <c r="BG134"/>
  <c r="BG133"/>
  <c r="BG132"/>
  <c r="BG131"/>
  <c r="BG130"/>
  <c r="BC129"/>
  <c r="AY129"/>
  <c r="AU129"/>
  <c r="AQ129"/>
  <c r="AM129"/>
  <c r="AI129"/>
  <c r="BG129" s="1"/>
  <c r="AE129"/>
  <c r="BG128"/>
  <c r="BG127"/>
  <c r="BC126"/>
  <c r="AY126"/>
  <c r="AU126"/>
  <c r="AQ126"/>
  <c r="AQ150" s="1"/>
  <c r="AM126"/>
  <c r="AI126"/>
  <c r="AE126"/>
  <c r="BG125"/>
  <c r="BG124"/>
  <c r="BG123"/>
  <c r="BG122"/>
  <c r="BC120"/>
  <c r="AY120"/>
  <c r="AU120"/>
  <c r="AQ120"/>
  <c r="AQ121" s="1"/>
  <c r="AQ199" s="1"/>
  <c r="AM120"/>
  <c r="AI120"/>
  <c r="BG120" s="1"/>
  <c r="AE120"/>
  <c r="BG119"/>
  <c r="BG118"/>
  <c r="BG117"/>
  <c r="BC116"/>
  <c r="BC121" s="1"/>
  <c r="AY116"/>
  <c r="AY121" s="1"/>
  <c r="AU116"/>
  <c r="AU121" s="1"/>
  <c r="AQ116"/>
  <c r="AM116"/>
  <c r="AM121" s="1"/>
  <c r="AI116"/>
  <c r="AI121" s="1"/>
  <c r="AE116"/>
  <c r="AE121" s="1"/>
  <c r="AT20" i="29" s="1"/>
  <c r="BG115" i="44"/>
  <c r="BG114"/>
  <c r="BG113"/>
  <c r="BG112"/>
  <c r="BG111"/>
  <c r="BG110"/>
  <c r="BG109"/>
  <c r="BG108"/>
  <c r="BG107"/>
  <c r="BG106"/>
  <c r="BG105"/>
  <c r="BG104"/>
  <c r="BG103"/>
  <c r="BG100"/>
  <c r="BG99"/>
  <c r="BC98"/>
  <c r="AU98"/>
  <c r="AM98"/>
  <c r="AI98"/>
  <c r="BG98" s="1"/>
  <c r="BG97"/>
  <c r="BG96"/>
  <c r="BG95"/>
  <c r="BG94"/>
  <c r="BG93"/>
  <c r="AE98"/>
  <c r="BC91"/>
  <c r="AU91"/>
  <c r="AM91"/>
  <c r="AI91"/>
  <c r="BG91" s="1"/>
  <c r="BG90"/>
  <c r="BG89"/>
  <c r="AE91"/>
  <c r="BG88"/>
  <c r="BG87"/>
  <c r="BG86"/>
  <c r="BG85"/>
  <c r="BG84"/>
  <c r="BC83"/>
  <c r="AU83"/>
  <c r="AM83"/>
  <c r="AI83"/>
  <c r="BG83" s="1"/>
  <c r="BG82"/>
  <c r="BG81"/>
  <c r="AE83"/>
  <c r="BC80"/>
  <c r="AU80"/>
  <c r="AM80"/>
  <c r="AI80"/>
  <c r="BG79"/>
  <c r="BG78"/>
  <c r="BG77"/>
  <c r="BG76"/>
  <c r="AE80"/>
  <c r="BG75"/>
  <c r="BC75"/>
  <c r="BC92" s="1"/>
  <c r="BC101" s="1"/>
  <c r="AU75"/>
  <c r="AM75"/>
  <c r="AM92" s="1"/>
  <c r="AM101" s="1"/>
  <c r="AI75"/>
  <c r="BG74"/>
  <c r="BG73"/>
  <c r="BG72"/>
  <c r="BC70"/>
  <c r="AU70"/>
  <c r="AM70"/>
  <c r="AI70"/>
  <c r="BG70" s="1"/>
  <c r="BG69"/>
  <c r="BG68"/>
  <c r="BG67"/>
  <c r="BG66"/>
  <c r="BG65"/>
  <c r="AE70"/>
  <c r="BC64"/>
  <c r="AU64"/>
  <c r="AM64"/>
  <c r="AI64"/>
  <c r="BG64" s="1"/>
  <c r="BG63"/>
  <c r="BG62"/>
  <c r="BG61"/>
  <c r="BG60"/>
  <c r="BG59"/>
  <c r="AE64"/>
  <c r="BC58"/>
  <c r="AU58"/>
  <c r="AM58"/>
  <c r="AI58"/>
  <c r="BG58" s="1"/>
  <c r="BG57"/>
  <c r="BG56"/>
  <c r="BG55"/>
  <c r="BG54"/>
  <c r="BG53"/>
  <c r="AE58"/>
  <c r="BC52"/>
  <c r="AU52"/>
  <c r="AM52"/>
  <c r="AI52"/>
  <c r="BG52" s="1"/>
  <c r="BG51"/>
  <c r="BG50"/>
  <c r="BG49"/>
  <c r="BG48"/>
  <c r="BG47"/>
  <c r="BG46"/>
  <c r="BG45"/>
  <c r="BG44"/>
  <c r="BG43"/>
  <c r="BG42"/>
  <c r="BG41"/>
  <c r="AE52"/>
  <c r="AT11" i="29" s="1"/>
  <c r="BG39" i="44"/>
  <c r="BC38"/>
  <c r="AU38"/>
  <c r="AM38"/>
  <c r="AI38"/>
  <c r="BG38" s="1"/>
  <c r="BG37"/>
  <c r="BG36"/>
  <c r="BG35"/>
  <c r="BG34"/>
  <c r="BG33"/>
  <c r="AE38"/>
  <c r="BG32"/>
  <c r="BG31"/>
  <c r="BG30"/>
  <c r="BG29"/>
  <c r="BC29"/>
  <c r="AU29"/>
  <c r="AM29"/>
  <c r="AI29"/>
  <c r="BG28"/>
  <c r="BG27"/>
  <c r="AE29"/>
  <c r="BC26"/>
  <c r="AU26"/>
  <c r="AM26"/>
  <c r="AI26"/>
  <c r="BG26" s="1"/>
  <c r="BG25"/>
  <c r="BG24"/>
  <c r="BG23"/>
  <c r="BG22"/>
  <c r="BG21"/>
  <c r="AE26"/>
  <c r="BG19"/>
  <c r="BG18"/>
  <c r="BG17"/>
  <c r="BG16"/>
  <c r="BG15"/>
  <c r="BC14"/>
  <c r="BC20" s="1"/>
  <c r="AU14"/>
  <c r="AU20" s="1"/>
  <c r="AM14"/>
  <c r="AM20" s="1"/>
  <c r="AI14"/>
  <c r="AI20" s="1"/>
  <c r="BG13"/>
  <c r="BG12"/>
  <c r="BG11"/>
  <c r="BG10"/>
  <c r="BG9"/>
  <c r="BG8"/>
  <c r="AE14"/>
  <c r="S14" i="24" l="1"/>
  <c r="S11"/>
  <c r="AE216" i="45"/>
  <c r="AE225" s="1"/>
  <c r="AX14" i="24" s="1"/>
  <c r="AE20" i="44"/>
  <c r="AT8" i="29" s="1"/>
  <c r="AT15" s="1"/>
  <c r="BG14" i="45"/>
  <c r="AE121"/>
  <c r="AX8" i="24" s="1"/>
  <c r="BG29" i="45"/>
  <c r="AE92"/>
  <c r="AE101" s="1"/>
  <c r="BG121"/>
  <c r="BG20"/>
  <c r="BG225"/>
  <c r="BG216"/>
  <c r="BG75"/>
  <c r="BG120"/>
  <c r="BG126"/>
  <c r="BG200"/>
  <c r="AU71" i="44"/>
  <c r="AU102" s="1"/>
  <c r="AU40"/>
  <c r="AU92"/>
  <c r="AU101" s="1"/>
  <c r="AI92"/>
  <c r="AM40"/>
  <c r="AM71" s="1"/>
  <c r="AM102" s="1"/>
  <c r="BC40"/>
  <c r="BC71" s="1"/>
  <c r="BC102" s="1"/>
  <c r="AE75"/>
  <c r="AE92" s="1"/>
  <c r="AE101" s="1"/>
  <c r="AT16" i="29" s="1"/>
  <c r="AE150" i="44"/>
  <c r="AU150"/>
  <c r="AU199" s="1"/>
  <c r="AU229" s="1"/>
  <c r="AQ219"/>
  <c r="AQ228" s="1"/>
  <c r="AI150"/>
  <c r="BG150" s="1"/>
  <c r="AY150"/>
  <c r="AY199" s="1"/>
  <c r="AY229" s="1"/>
  <c r="AM150"/>
  <c r="AM199" s="1"/>
  <c r="AM229" s="1"/>
  <c r="BC150"/>
  <c r="BC199" s="1"/>
  <c r="BC229" s="1"/>
  <c r="BG20"/>
  <c r="AQ229"/>
  <c r="AE40"/>
  <c r="AI101"/>
  <c r="BG101" s="1"/>
  <c r="BG92"/>
  <c r="AI199"/>
  <c r="BG121"/>
  <c r="BG116"/>
  <c r="AI40"/>
  <c r="BG40" s="1"/>
  <c r="AI219"/>
  <c r="BG14"/>
  <c r="BG80"/>
  <c r="BG126"/>
  <c r="AE100" i="43"/>
  <c r="AE99"/>
  <c r="AE97"/>
  <c r="AE96"/>
  <c r="AE95"/>
  <c r="AE94"/>
  <c r="AE93"/>
  <c r="AE90"/>
  <c r="AE89"/>
  <c r="AE88"/>
  <c r="AE87"/>
  <c r="AE86"/>
  <c r="AO18" i="29" s="1"/>
  <c r="AE85" i="43"/>
  <c r="AE84"/>
  <c r="AE82"/>
  <c r="AE81"/>
  <c r="AE77"/>
  <c r="AE78"/>
  <c r="AE79"/>
  <c r="AE76"/>
  <c r="AE73"/>
  <c r="AE74"/>
  <c r="AE72"/>
  <c r="AE66"/>
  <c r="AE67"/>
  <c r="AE68"/>
  <c r="AE69"/>
  <c r="AE65"/>
  <c r="AE60"/>
  <c r="AE61"/>
  <c r="AE62"/>
  <c r="AE63"/>
  <c r="AE59"/>
  <c r="AE54"/>
  <c r="AE55"/>
  <c r="AE56"/>
  <c r="AE57"/>
  <c r="AE53"/>
  <c r="AE42"/>
  <c r="AE43"/>
  <c r="AE52" s="1"/>
  <c r="AO11" i="29" s="1"/>
  <c r="AO15" s="1"/>
  <c r="AE44" i="43"/>
  <c r="AE45"/>
  <c r="AE46"/>
  <c r="AE47"/>
  <c r="AE48"/>
  <c r="AE49"/>
  <c r="AE50"/>
  <c r="AE51"/>
  <c r="AE41"/>
  <c r="AE40"/>
  <c r="AE38"/>
  <c r="AE39"/>
  <c r="AE31"/>
  <c r="AE32"/>
  <c r="AE33"/>
  <c r="AE34"/>
  <c r="AE35"/>
  <c r="AE36"/>
  <c r="AE37"/>
  <c r="AE30"/>
  <c r="AE28"/>
  <c r="AE27"/>
  <c r="AE22"/>
  <c r="AE23"/>
  <c r="AE24"/>
  <c r="AE25"/>
  <c r="AE21"/>
  <c r="AE16"/>
  <c r="AE17"/>
  <c r="AE18"/>
  <c r="AE19"/>
  <c r="AE15"/>
  <c r="AE9"/>
  <c r="AE10"/>
  <c r="AE11"/>
  <c r="AE12"/>
  <c r="AE13"/>
  <c r="AI228"/>
  <c r="AM228"/>
  <c r="AQ228"/>
  <c r="AU228"/>
  <c r="AY228"/>
  <c r="BC228"/>
  <c r="BG228"/>
  <c r="BK228"/>
  <c r="AI219"/>
  <c r="AM219"/>
  <c r="AQ219"/>
  <c r="AU219"/>
  <c r="AY219"/>
  <c r="BC219"/>
  <c r="BG219"/>
  <c r="BK219"/>
  <c r="AI218"/>
  <c r="AM218"/>
  <c r="AQ218"/>
  <c r="AU218"/>
  <c r="AY218"/>
  <c r="BC218"/>
  <c r="BG218"/>
  <c r="BK218"/>
  <c r="AE218"/>
  <c r="AI175"/>
  <c r="AM175"/>
  <c r="AQ175"/>
  <c r="AU175"/>
  <c r="AY175"/>
  <c r="BC175"/>
  <c r="BG175"/>
  <c r="BK175"/>
  <c r="AE175"/>
  <c r="AO24" i="29" s="1"/>
  <c r="AI159" i="43"/>
  <c r="AM159"/>
  <c r="AQ159"/>
  <c r="AU159"/>
  <c r="AY159"/>
  <c r="BC159"/>
  <c r="BG159"/>
  <c r="BK159"/>
  <c r="AE159"/>
  <c r="AO23" i="29" s="1"/>
  <c r="AI129" i="43"/>
  <c r="AM129"/>
  <c r="AQ129"/>
  <c r="AU129"/>
  <c r="AY129"/>
  <c r="BC129"/>
  <c r="BG129"/>
  <c r="BK129"/>
  <c r="AI126"/>
  <c r="AM126"/>
  <c r="AQ126"/>
  <c r="AU126"/>
  <c r="AY126"/>
  <c r="BC126"/>
  <c r="BG126"/>
  <c r="BK126"/>
  <c r="AE199" i="44" l="1"/>
  <c r="AE229" s="1"/>
  <c r="AT22" i="29"/>
  <c r="AT28" s="1"/>
  <c r="AT30" s="1"/>
  <c r="AT32" s="1"/>
  <c r="AT17"/>
  <c r="AT19" s="1"/>
  <c r="BG101" i="45"/>
  <c r="BG92"/>
  <c r="AE71" i="44"/>
  <c r="BG196" i="45"/>
  <c r="BG102"/>
  <c r="BG71"/>
  <c r="BC231" i="44"/>
  <c r="AI71"/>
  <c r="AI228"/>
  <c r="BG228" s="1"/>
  <c r="BG219"/>
  <c r="BG199"/>
  <c r="AI102"/>
  <c r="BG102" s="1"/>
  <c r="BG71"/>
  <c r="AQ102" i="43"/>
  <c r="AU102"/>
  <c r="BC102"/>
  <c r="BK102"/>
  <c r="AQ101"/>
  <c r="AU101"/>
  <c r="BC101"/>
  <c r="BK101"/>
  <c r="AI98"/>
  <c r="AM98"/>
  <c r="AQ98"/>
  <c r="AU98"/>
  <c r="BC98"/>
  <c r="BK98"/>
  <c r="AI92"/>
  <c r="AI101" s="1"/>
  <c r="AM92"/>
  <c r="AM101" s="1"/>
  <c r="AQ92"/>
  <c r="AU92"/>
  <c r="BC92"/>
  <c r="BK92"/>
  <c r="AE98"/>
  <c r="AI91"/>
  <c r="AM91"/>
  <c r="AQ91"/>
  <c r="AU91"/>
  <c r="BC91"/>
  <c r="BK91"/>
  <c r="AE91"/>
  <c r="AI83"/>
  <c r="AM83"/>
  <c r="AQ83"/>
  <c r="AU83"/>
  <c r="BC83"/>
  <c r="BK83"/>
  <c r="AI80"/>
  <c r="AM80"/>
  <c r="AQ80"/>
  <c r="AU80"/>
  <c r="BC80"/>
  <c r="BK80"/>
  <c r="AI75"/>
  <c r="AM75"/>
  <c r="AQ75"/>
  <c r="AU75"/>
  <c r="BC75"/>
  <c r="BK75"/>
  <c r="AQ71"/>
  <c r="AU71"/>
  <c r="BC71"/>
  <c r="BK71"/>
  <c r="AI70"/>
  <c r="AM70"/>
  <c r="AQ70"/>
  <c r="AU70"/>
  <c r="BC70"/>
  <c r="BK70"/>
  <c r="AI64"/>
  <c r="AM64"/>
  <c r="AQ64"/>
  <c r="AU64"/>
  <c r="BC64"/>
  <c r="BK64"/>
  <c r="AE64"/>
  <c r="BO64"/>
  <c r="AI58"/>
  <c r="AM58"/>
  <c r="AQ58"/>
  <c r="AU58"/>
  <c r="BC58"/>
  <c r="BK58"/>
  <c r="AI52"/>
  <c r="AM52"/>
  <c r="AM71" s="1"/>
  <c r="AQ52"/>
  <c r="AU52"/>
  <c r="BC52"/>
  <c r="BK52"/>
  <c r="AI40"/>
  <c r="AM40"/>
  <c r="AQ40"/>
  <c r="AU40"/>
  <c r="BC40"/>
  <c r="BK40"/>
  <c r="AI38"/>
  <c r="AM38"/>
  <c r="AQ38"/>
  <c r="AU38"/>
  <c r="BC38"/>
  <c r="BK38"/>
  <c r="AI29"/>
  <c r="AM29"/>
  <c r="AQ29"/>
  <c r="AU29"/>
  <c r="BC29"/>
  <c r="BK29"/>
  <c r="AI26"/>
  <c r="AM26"/>
  <c r="AQ26"/>
  <c r="AU26"/>
  <c r="BC26"/>
  <c r="BK26"/>
  <c r="AI20"/>
  <c r="AI71" s="1"/>
  <c r="AM20"/>
  <c r="AQ20"/>
  <c r="AU20"/>
  <c r="BC20"/>
  <c r="BK20"/>
  <c r="AI14"/>
  <c r="AM14"/>
  <c r="AQ14"/>
  <c r="AU14"/>
  <c r="BC14"/>
  <c r="BK14"/>
  <c r="AE14"/>
  <c r="AE126"/>
  <c r="AM225"/>
  <c r="AM209"/>
  <c r="AM203"/>
  <c r="AM198"/>
  <c r="AM188"/>
  <c r="AM183"/>
  <c r="AM149"/>
  <c r="AM143"/>
  <c r="AM140"/>
  <c r="AM120"/>
  <c r="AM116"/>
  <c r="AM121" s="1"/>
  <c r="AI225"/>
  <c r="AI209"/>
  <c r="AI203"/>
  <c r="AI198"/>
  <c r="AI188"/>
  <c r="AI183"/>
  <c r="AI143"/>
  <c r="AI140"/>
  <c r="AI144" s="1"/>
  <c r="AI149" s="1"/>
  <c r="AI120"/>
  <c r="AI116"/>
  <c r="AI121" s="1"/>
  <c r="AE70"/>
  <c r="AE26"/>
  <c r="BO227"/>
  <c r="BO226"/>
  <c r="BK225"/>
  <c r="BG225"/>
  <c r="BC225"/>
  <c r="AY225"/>
  <c r="AU225"/>
  <c r="AQ225"/>
  <c r="BO225" s="1"/>
  <c r="AE225"/>
  <c r="BO224"/>
  <c r="BO223"/>
  <c r="BO222"/>
  <c r="BO221"/>
  <c r="BO220"/>
  <c r="BO218"/>
  <c r="BO217"/>
  <c r="BO216"/>
  <c r="BO215"/>
  <c r="BO214"/>
  <c r="BO213"/>
  <c r="BO212"/>
  <c r="BO211"/>
  <c r="BO210"/>
  <c r="BK209"/>
  <c r="BG209"/>
  <c r="BC209"/>
  <c r="AY209"/>
  <c r="AU209"/>
  <c r="AQ209"/>
  <c r="BO209" s="1"/>
  <c r="AE209"/>
  <c r="BO208"/>
  <c r="BO207"/>
  <c r="BO206"/>
  <c r="BO205"/>
  <c r="BO204"/>
  <c r="BK203"/>
  <c r="BG203"/>
  <c r="BC203"/>
  <c r="AY203"/>
  <c r="AU203"/>
  <c r="AQ203"/>
  <c r="AE203"/>
  <c r="AE219" s="1"/>
  <c r="AO29" i="29" s="1"/>
  <c r="BO202" i="43"/>
  <c r="BO201"/>
  <c r="BO200"/>
  <c r="BK198"/>
  <c r="BG198"/>
  <c r="BC198"/>
  <c r="AY198"/>
  <c r="AU198"/>
  <c r="AQ198"/>
  <c r="BO198" s="1"/>
  <c r="AE198"/>
  <c r="AO27" i="29" s="1"/>
  <c r="BO197" i="43"/>
  <c r="BO196"/>
  <c r="BO195"/>
  <c r="BO194"/>
  <c r="BO193"/>
  <c r="BO192"/>
  <c r="BO191"/>
  <c r="BO190"/>
  <c r="BO189"/>
  <c r="BK188"/>
  <c r="BG188"/>
  <c r="BC188"/>
  <c r="AY188"/>
  <c r="AU188"/>
  <c r="AQ188"/>
  <c r="BO188" s="1"/>
  <c r="AE188"/>
  <c r="AO26" i="29" s="1"/>
  <c r="BO187" i="43"/>
  <c r="BO186"/>
  <c r="BO185"/>
  <c r="BO184"/>
  <c r="BK183"/>
  <c r="BG183"/>
  <c r="BC183"/>
  <c r="AY183"/>
  <c r="AU183"/>
  <c r="AQ183"/>
  <c r="BO183" s="1"/>
  <c r="AE183"/>
  <c r="AO25" i="29" s="1"/>
  <c r="BO182" i="43"/>
  <c r="BO181"/>
  <c r="BO180"/>
  <c r="BO179"/>
  <c r="BO178"/>
  <c r="BO177"/>
  <c r="BO176"/>
  <c r="BO175"/>
  <c r="BO173"/>
  <c r="BO172"/>
  <c r="BO171"/>
  <c r="BO170"/>
  <c r="BO169"/>
  <c r="BO168"/>
  <c r="BO167"/>
  <c r="BO166"/>
  <c r="BO165"/>
  <c r="BO164"/>
  <c r="BO163"/>
  <c r="BO162"/>
  <c r="BO161"/>
  <c r="BO160"/>
  <c r="BO159"/>
  <c r="BO158"/>
  <c r="BO157"/>
  <c r="BO156"/>
  <c r="BO155"/>
  <c r="BO154"/>
  <c r="BO153"/>
  <c r="BO152"/>
  <c r="BO151"/>
  <c r="BK149"/>
  <c r="BG149"/>
  <c r="BC149"/>
  <c r="AY149"/>
  <c r="AU149"/>
  <c r="AQ149"/>
  <c r="BO149" s="1"/>
  <c r="AE149"/>
  <c r="BO148"/>
  <c r="BO147"/>
  <c r="BO146"/>
  <c r="BO145"/>
  <c r="BO144"/>
  <c r="BK143"/>
  <c r="BG143"/>
  <c r="BC143"/>
  <c r="AY143"/>
  <c r="AU143"/>
  <c r="AQ143"/>
  <c r="BO143" s="1"/>
  <c r="AE143"/>
  <c r="BO142"/>
  <c r="BO141"/>
  <c r="BK140"/>
  <c r="BG140"/>
  <c r="BC140"/>
  <c r="AY140"/>
  <c r="AU140"/>
  <c r="AQ140"/>
  <c r="BO140" s="1"/>
  <c r="AE140"/>
  <c r="BO139"/>
  <c r="BO138"/>
  <c r="BO137"/>
  <c r="BO136"/>
  <c r="BO135"/>
  <c r="BO134"/>
  <c r="BO133"/>
  <c r="BO132"/>
  <c r="BO131"/>
  <c r="BO130"/>
  <c r="BO129"/>
  <c r="AE129"/>
  <c r="BO128"/>
  <c r="BO127"/>
  <c r="BO125"/>
  <c r="BO124"/>
  <c r="BO123"/>
  <c r="BO122"/>
  <c r="BK120"/>
  <c r="BG120"/>
  <c r="BC120"/>
  <c r="AY120"/>
  <c r="AU120"/>
  <c r="AQ120"/>
  <c r="BO120" s="1"/>
  <c r="AE120"/>
  <c r="BO119"/>
  <c r="BO118"/>
  <c r="BO117"/>
  <c r="BK116"/>
  <c r="BG116"/>
  <c r="BC116"/>
  <c r="AY116"/>
  <c r="AU116"/>
  <c r="AQ116"/>
  <c r="AE116"/>
  <c r="BO115"/>
  <c r="BO114"/>
  <c r="BO113"/>
  <c r="BO112"/>
  <c r="BO111"/>
  <c r="BO110"/>
  <c r="BO109"/>
  <c r="BO108"/>
  <c r="BO107"/>
  <c r="BO106"/>
  <c r="BO105"/>
  <c r="BO104"/>
  <c r="BO103"/>
  <c r="BO100"/>
  <c r="BO99"/>
  <c r="BO98"/>
  <c r="BO97"/>
  <c r="BO96"/>
  <c r="BO95"/>
  <c r="BO94"/>
  <c r="BO93"/>
  <c r="BO91"/>
  <c r="BO90"/>
  <c r="BO89"/>
  <c r="BO88"/>
  <c r="BO87"/>
  <c r="BO86"/>
  <c r="BO85"/>
  <c r="BO84"/>
  <c r="BO83"/>
  <c r="AE83"/>
  <c r="BO82"/>
  <c r="BO81"/>
  <c r="BO80"/>
  <c r="AE80"/>
  <c r="BO79"/>
  <c r="BO78"/>
  <c r="BO77"/>
  <c r="BO76"/>
  <c r="BO75"/>
  <c r="AE75"/>
  <c r="BO74"/>
  <c r="BO73"/>
  <c r="BO72"/>
  <c r="BO70"/>
  <c r="BO69"/>
  <c r="BO68"/>
  <c r="BO67"/>
  <c r="BO66"/>
  <c r="BO65"/>
  <c r="BO63"/>
  <c r="BO62"/>
  <c r="BO61"/>
  <c r="BO60"/>
  <c r="BO59"/>
  <c r="BO58"/>
  <c r="AE58"/>
  <c r="BO57"/>
  <c r="BO56"/>
  <c r="BO55"/>
  <c r="BO54"/>
  <c r="BO53"/>
  <c r="BO52"/>
  <c r="BO51"/>
  <c r="BO50"/>
  <c r="BO49"/>
  <c r="BO48"/>
  <c r="BO47"/>
  <c r="BO46"/>
  <c r="BO45"/>
  <c r="BO44"/>
  <c r="BO43"/>
  <c r="BO42"/>
  <c r="BO41"/>
  <c r="BO39"/>
  <c r="BO38"/>
  <c r="BO37"/>
  <c r="BO36"/>
  <c r="BO35"/>
  <c r="BO34"/>
  <c r="BO33"/>
  <c r="BO32"/>
  <c r="BO31"/>
  <c r="BO30"/>
  <c r="BO29"/>
  <c r="AE29"/>
  <c r="BO28"/>
  <c r="BO27"/>
  <c r="BO26"/>
  <c r="BO25"/>
  <c r="BO24"/>
  <c r="BO23"/>
  <c r="BO22"/>
  <c r="BO21"/>
  <c r="BO19"/>
  <c r="BO18"/>
  <c r="BO17"/>
  <c r="BO16"/>
  <c r="BO15"/>
  <c r="BO14"/>
  <c r="BO13"/>
  <c r="BO12"/>
  <c r="BO11"/>
  <c r="BO10"/>
  <c r="BO9"/>
  <c r="BO8"/>
  <c r="AM102" l="1"/>
  <c r="AE102" i="44"/>
  <c r="BC228" i="45"/>
  <c r="AI228"/>
  <c r="BG226"/>
  <c r="AI229" i="44"/>
  <c r="BG229" s="1"/>
  <c r="AE92" i="43"/>
  <c r="AE101" s="1"/>
  <c r="AO17" i="29" s="1"/>
  <c r="AO19" s="1"/>
  <c r="AI102" i="43"/>
  <c r="AM150"/>
  <c r="AM199" s="1"/>
  <c r="AI150"/>
  <c r="AI199" s="1"/>
  <c r="AE121"/>
  <c r="AO20" i="29" s="1"/>
  <c r="BC121" i="43"/>
  <c r="AE20"/>
  <c r="AQ121"/>
  <c r="BO121" s="1"/>
  <c r="BG121"/>
  <c r="BO92"/>
  <c r="AQ150"/>
  <c r="BO150" s="1"/>
  <c r="BC150"/>
  <c r="AY121"/>
  <c r="BG150"/>
  <c r="AE150"/>
  <c r="AO22" i="29" s="1"/>
  <c r="BO40" i="43"/>
  <c r="AU121"/>
  <c r="BK121"/>
  <c r="AY150"/>
  <c r="BO126"/>
  <c r="AU150"/>
  <c r="BK150"/>
  <c r="BO228"/>
  <c r="BO219"/>
  <c r="BO116"/>
  <c r="BO203"/>
  <c r="BJ11" i="41"/>
  <c r="AE11"/>
  <c r="BJ22"/>
  <c r="AE22"/>
  <c r="BJ33"/>
  <c r="AE33"/>
  <c r="BG263" i="25"/>
  <c r="BG259"/>
  <c r="BG254"/>
  <c r="BG253"/>
  <c r="BG252"/>
  <c r="BG241"/>
  <c r="BG230"/>
  <c r="BG204"/>
  <c r="BG194"/>
  <c r="BG195"/>
  <c r="BG126"/>
  <c r="BC118"/>
  <c r="AU118"/>
  <c r="AI118"/>
  <c r="AM118"/>
  <c r="AE118"/>
  <c r="BG124"/>
  <c r="BG118"/>
  <c r="BG117"/>
  <c r="BG116"/>
  <c r="BG93"/>
  <c r="BG92"/>
  <c r="BG87"/>
  <c r="BG86"/>
  <c r="BG76"/>
  <c r="AO28" i="29" l="1"/>
  <c r="AO30" s="1"/>
  <c r="AO32" s="1"/>
  <c r="AE231" i="44"/>
  <c r="AI231"/>
  <c r="AE71" i="43"/>
  <c r="AE102" s="1"/>
  <c r="AI229"/>
  <c r="AI231" s="1"/>
  <c r="AM229"/>
  <c r="AM231" s="1"/>
  <c r="BG199"/>
  <c r="BG229" s="1"/>
  <c r="AE199"/>
  <c r="AE229" s="1"/>
  <c r="BC199"/>
  <c r="BC229" s="1"/>
  <c r="AQ199"/>
  <c r="AQ229" s="1"/>
  <c r="AY199"/>
  <c r="AY229" s="1"/>
  <c r="BO101"/>
  <c r="BK199"/>
  <c r="BK229" s="1"/>
  <c r="BK231" s="1"/>
  <c r="AU199"/>
  <c r="AU229" s="1"/>
  <c r="BO20"/>
  <c r="AE58" i="25"/>
  <c r="AE55"/>
  <c r="AE50"/>
  <c r="AE38" i="45" s="1"/>
  <c r="AE48" i="25"/>
  <c r="AE40" i="45" s="1"/>
  <c r="S9" i="24" s="1"/>
  <c r="AE36" i="25"/>
  <c r="AE26" i="45" s="1"/>
  <c r="S24" i="24" s="1"/>
  <c r="AE25" i="25"/>
  <c r="AE8"/>
  <c r="AE14"/>
  <c r="AE18"/>
  <c r="AE14" i="45" l="1"/>
  <c r="AE20" s="1"/>
  <c r="S8" i="24" s="1"/>
  <c r="AE231" i="43"/>
  <c r="BO199"/>
  <c r="BO229"/>
  <c r="BO102"/>
  <c r="BO71"/>
  <c r="AQ231" l="1"/>
  <c r="AX13" i="28"/>
  <c r="AT13"/>
  <c r="V13"/>
  <c r="R13"/>
  <c r="AE27" i="39" l="1"/>
  <c r="BC42" i="25" l="1"/>
  <c r="AU42"/>
  <c r="AM42"/>
  <c r="AM78"/>
  <c r="BJ32" i="41"/>
  <c r="AE32"/>
  <c r="BJ21"/>
  <c r="BJ20"/>
  <c r="AE21"/>
  <c r="AE20"/>
  <c r="BB33"/>
  <c r="W33"/>
  <c r="BB22"/>
  <c r="BF22"/>
  <c r="W22"/>
  <c r="AA22"/>
  <c r="BB11"/>
  <c r="W11"/>
  <c r="BJ30" i="24"/>
  <c r="AE30"/>
  <c r="BG14" i="25"/>
  <c r="BG18"/>
  <c r="BG25"/>
  <c r="BG27"/>
  <c r="BG28"/>
  <c r="BG30"/>
  <c r="BG31"/>
  <c r="BG32"/>
  <c r="BG33"/>
  <c r="BG34"/>
  <c r="BG36"/>
  <c r="BG38"/>
  <c r="BG39"/>
  <c r="BG40"/>
  <c r="BG41"/>
  <c r="BG43"/>
  <c r="BG44"/>
  <c r="BG46"/>
  <c r="BG47"/>
  <c r="BG48"/>
  <c r="BG50"/>
  <c r="BG52"/>
  <c r="BG53"/>
  <c r="BG54"/>
  <c r="BG55"/>
  <c r="BG58"/>
  <c r="BG62"/>
  <c r="BG63"/>
  <c r="BG67"/>
  <c r="BG68"/>
  <c r="BG69"/>
  <c r="BG72"/>
  <c r="BG73"/>
  <c r="BG74"/>
  <c r="BG75"/>
  <c r="BG77"/>
  <c r="BG79"/>
  <c r="BG80"/>
  <c r="BG81"/>
  <c r="BG82"/>
  <c r="BG83"/>
  <c r="BG85"/>
  <c r="BG88"/>
  <c r="BG89"/>
  <c r="BG91"/>
  <c r="BG94"/>
  <c r="BG95"/>
  <c r="BG99"/>
  <c r="BG100"/>
  <c r="BG101"/>
  <c r="BG103"/>
  <c r="BG104"/>
  <c r="BG105"/>
  <c r="BG106"/>
  <c r="BG108"/>
  <c r="BG109"/>
  <c r="BG111"/>
  <c r="BG112"/>
  <c r="BG113"/>
  <c r="BG114"/>
  <c r="BG115"/>
  <c r="BG120"/>
  <c r="BG121"/>
  <c r="BG122"/>
  <c r="BG123"/>
  <c r="BG127"/>
  <c r="BG130"/>
  <c r="BG131"/>
  <c r="BG132"/>
  <c r="BG133"/>
  <c r="BG134"/>
  <c r="BG135"/>
  <c r="BG136"/>
  <c r="BG137"/>
  <c r="BG138"/>
  <c r="BG139"/>
  <c r="BG140"/>
  <c r="BG141"/>
  <c r="BG142"/>
  <c r="BG144"/>
  <c r="BG145"/>
  <c r="BG146"/>
  <c r="BG149"/>
  <c r="BG150"/>
  <c r="BG151"/>
  <c r="BG155"/>
  <c r="BG157"/>
  <c r="BG158"/>
  <c r="BG160"/>
  <c r="BG164"/>
  <c r="BG165"/>
  <c r="BG166"/>
  <c r="BG167"/>
  <c r="BG168"/>
  <c r="BG169"/>
  <c r="BG171"/>
  <c r="BG172"/>
  <c r="BG174"/>
  <c r="BG175"/>
  <c r="BG176"/>
  <c r="BG177"/>
  <c r="BG178"/>
  <c r="BG181"/>
  <c r="BG182"/>
  <c r="BG183"/>
  <c r="BG184"/>
  <c r="BG185"/>
  <c r="BG187"/>
  <c r="BG189"/>
  <c r="BG190"/>
  <c r="BG192"/>
  <c r="BG193"/>
  <c r="BG196"/>
  <c r="BG197"/>
  <c r="BG198"/>
  <c r="BG199"/>
  <c r="BG200"/>
  <c r="BG201"/>
  <c r="BG202"/>
  <c r="BG203"/>
  <c r="BG205"/>
  <c r="BG210"/>
  <c r="BG211"/>
  <c r="BG212"/>
  <c r="BG213"/>
  <c r="BG214"/>
  <c r="BG215"/>
  <c r="BG216"/>
  <c r="BG218"/>
  <c r="BG219"/>
  <c r="BG220"/>
  <c r="BG221"/>
  <c r="BG223"/>
  <c r="BG224"/>
  <c r="BG225"/>
  <c r="BG226"/>
  <c r="BG227"/>
  <c r="BG228"/>
  <c r="BG229"/>
  <c r="BG231"/>
  <c r="BG234"/>
  <c r="BG235"/>
  <c r="BG236"/>
  <c r="BG238"/>
  <c r="BG239"/>
  <c r="BG240"/>
  <c r="BG242"/>
  <c r="BG244"/>
  <c r="BG245"/>
  <c r="BG246"/>
  <c r="BG249"/>
  <c r="BG250"/>
  <c r="BG251"/>
  <c r="BG256"/>
  <c r="BG257"/>
  <c r="BG258"/>
  <c r="BG260"/>
  <c r="BG262"/>
  <c r="BG8"/>
  <c r="AQ261"/>
  <c r="AU261"/>
  <c r="AY261"/>
  <c r="BC261"/>
  <c r="AI261"/>
  <c r="BG261" s="1"/>
  <c r="AM261"/>
  <c r="AI243"/>
  <c r="BG243" s="1"/>
  <c r="AM243"/>
  <c r="AQ243"/>
  <c r="AU243"/>
  <c r="AY243"/>
  <c r="BC243"/>
  <c r="AI237"/>
  <c r="AI255" s="1"/>
  <c r="AM237"/>
  <c r="AQ237"/>
  <c r="AU237"/>
  <c r="AY237"/>
  <c r="BC237"/>
  <c r="AI232"/>
  <c r="AM232"/>
  <c r="AQ232"/>
  <c r="AU232"/>
  <c r="AY232"/>
  <c r="BC232"/>
  <c r="AI222"/>
  <c r="AM222"/>
  <c r="AQ222"/>
  <c r="AU222"/>
  <c r="AY222"/>
  <c r="BC222"/>
  <c r="AI217"/>
  <c r="AM217"/>
  <c r="AQ217"/>
  <c r="AU217"/>
  <c r="AY217"/>
  <c r="BC217"/>
  <c r="AI209"/>
  <c r="AM209"/>
  <c r="AQ209"/>
  <c r="AU209"/>
  <c r="AY209"/>
  <c r="BC209"/>
  <c r="AI191"/>
  <c r="AM191"/>
  <c r="AQ191"/>
  <c r="AU191"/>
  <c r="AY191"/>
  <c r="BC191"/>
  <c r="AI179"/>
  <c r="AM179"/>
  <c r="AQ179"/>
  <c r="AU179"/>
  <c r="AY179"/>
  <c r="BC179"/>
  <c r="AI173"/>
  <c r="AM173"/>
  <c r="AQ173"/>
  <c r="AU173"/>
  <c r="AY173"/>
  <c r="BC173"/>
  <c r="AI170"/>
  <c r="AM170"/>
  <c r="AQ170"/>
  <c r="AU170"/>
  <c r="AY170"/>
  <c r="BC170"/>
  <c r="AI159"/>
  <c r="AM159"/>
  <c r="AQ159"/>
  <c r="AU159"/>
  <c r="AY159"/>
  <c r="BC159"/>
  <c r="AI156"/>
  <c r="AM156"/>
  <c r="AM180" s="1"/>
  <c r="AQ156"/>
  <c r="AU156"/>
  <c r="AY156"/>
  <c r="AY180" s="1"/>
  <c r="BC156"/>
  <c r="BC180" s="1"/>
  <c r="AI147"/>
  <c r="AM147"/>
  <c r="AQ147"/>
  <c r="AU147"/>
  <c r="AY147"/>
  <c r="BC147"/>
  <c r="AI143"/>
  <c r="AM143"/>
  <c r="AM148" s="1"/>
  <c r="AM233" s="1"/>
  <c r="AQ143"/>
  <c r="AU143"/>
  <c r="AU148" s="1"/>
  <c r="AY143"/>
  <c r="AY148" s="1"/>
  <c r="AY233" s="1"/>
  <c r="BC143"/>
  <c r="BC148" s="1"/>
  <c r="BC233" s="1"/>
  <c r="BC125"/>
  <c r="AU125"/>
  <c r="AI125"/>
  <c r="BG125" s="1"/>
  <c r="AM125"/>
  <c r="BC110"/>
  <c r="AU110"/>
  <c r="AI110"/>
  <c r="AM110"/>
  <c r="BC107"/>
  <c r="AU107"/>
  <c r="AI107"/>
  <c r="BG107" s="1"/>
  <c r="AM107"/>
  <c r="BC102"/>
  <c r="BC119" s="1"/>
  <c r="BC128" s="1"/>
  <c r="AU102"/>
  <c r="AU119" s="1"/>
  <c r="AU128" s="1"/>
  <c r="AI102"/>
  <c r="BG102" s="1"/>
  <c r="AM102"/>
  <c r="AM119" s="1"/>
  <c r="AM128" s="1"/>
  <c r="AI97"/>
  <c r="BG97" s="1"/>
  <c r="BC90"/>
  <c r="AU90"/>
  <c r="AI90"/>
  <c r="BG90" s="1"/>
  <c r="AM90"/>
  <c r="BC84"/>
  <c r="AU84"/>
  <c r="AI84"/>
  <c r="AM84"/>
  <c r="BC78"/>
  <c r="AU78"/>
  <c r="AI78"/>
  <c r="BG78" s="1"/>
  <c r="AI57"/>
  <c r="BG57" s="1"/>
  <c r="BC45"/>
  <c r="BC61" s="1"/>
  <c r="AU45"/>
  <c r="AU61" s="1"/>
  <c r="AI45"/>
  <c r="BG45" s="1"/>
  <c r="AM45"/>
  <c r="AM61" s="1"/>
  <c r="AI42"/>
  <c r="BG42" s="1"/>
  <c r="BC29"/>
  <c r="BC35" s="1"/>
  <c r="BC98" s="1"/>
  <c r="AU35"/>
  <c r="AI29"/>
  <c r="AM29"/>
  <c r="AM35" s="1"/>
  <c r="B9" i="42"/>
  <c r="B11" s="1"/>
  <c r="B12" s="1"/>
  <c r="AP16" i="40"/>
  <c r="AP18" s="1"/>
  <c r="AX10" i="38"/>
  <c r="S10"/>
  <c r="S11"/>
  <c r="AX22" i="41"/>
  <c r="S22"/>
  <c r="AX11"/>
  <c r="S11"/>
  <c r="AX33"/>
  <c r="S33"/>
  <c r="R16" i="40"/>
  <c r="V16"/>
  <c r="V18" s="1"/>
  <c r="AT16"/>
  <c r="R18"/>
  <c r="AT18"/>
  <c r="BE8" i="39"/>
  <c r="BE9"/>
  <c r="BE10"/>
  <c r="BE11"/>
  <c r="BE12"/>
  <c r="BE13"/>
  <c r="BE14"/>
  <c r="AG15"/>
  <c r="AI15"/>
  <c r="AK15"/>
  <c r="AK17" s="1"/>
  <c r="AM15"/>
  <c r="AO15"/>
  <c r="AQ15"/>
  <c r="AQ17" s="1"/>
  <c r="AS15"/>
  <c r="AS17" s="1"/>
  <c r="AU15"/>
  <c r="AW15"/>
  <c r="AY15"/>
  <c r="AY17" s="1"/>
  <c r="BA15"/>
  <c r="BA17" s="1"/>
  <c r="BC15"/>
  <c r="BE16"/>
  <c r="AG17"/>
  <c r="AM17"/>
  <c r="AO17"/>
  <c r="AU17"/>
  <c r="AW17"/>
  <c r="BC17"/>
  <c r="BE18"/>
  <c r="BE19"/>
  <c r="BE20"/>
  <c r="BE21"/>
  <c r="BE22"/>
  <c r="BE23"/>
  <c r="BE24"/>
  <c r="BE25"/>
  <c r="AG26"/>
  <c r="AI26"/>
  <c r="AK26"/>
  <c r="AK28" s="1"/>
  <c r="AM26"/>
  <c r="AM28" s="1"/>
  <c r="AM29" s="1"/>
  <c r="AO26"/>
  <c r="AQ26"/>
  <c r="AS26"/>
  <c r="AS28" s="1"/>
  <c r="AU26"/>
  <c r="AU28" s="1"/>
  <c r="AU29" s="1"/>
  <c r="AW26"/>
  <c r="AY26"/>
  <c r="BA26"/>
  <c r="BA28" s="1"/>
  <c r="BC26"/>
  <c r="BC28" s="1"/>
  <c r="BC29" s="1"/>
  <c r="BE27"/>
  <c r="AG28"/>
  <c r="AG29" s="1"/>
  <c r="AI28"/>
  <c r="AO28"/>
  <c r="AO29" s="1"/>
  <c r="AQ28"/>
  <c r="AW28"/>
  <c r="AW29" s="1"/>
  <c r="AY28"/>
  <c r="AX11" i="38"/>
  <c r="BC255" i="25" l="1"/>
  <c r="BC264" s="1"/>
  <c r="BC265" s="1"/>
  <c r="AY255"/>
  <c r="AY264" s="1"/>
  <c r="AY265" s="1"/>
  <c r="AU255"/>
  <c r="AU264" s="1"/>
  <c r="AQ255"/>
  <c r="AQ264" s="1"/>
  <c r="AM255"/>
  <c r="AM264" s="1"/>
  <c r="AM265" s="1"/>
  <c r="BJ9" i="41"/>
  <c r="BJ10"/>
  <c r="AE9"/>
  <c r="AE10"/>
  <c r="AE19" i="39"/>
  <c r="AY29"/>
  <c r="AQ29"/>
  <c r="BE15"/>
  <c r="AU98" i="25"/>
  <c r="BG143"/>
  <c r="BG156"/>
  <c r="AU180"/>
  <c r="AU233" s="1"/>
  <c r="BG159"/>
  <c r="BG170"/>
  <c r="BG173"/>
  <c r="BG179"/>
  <c r="BG191"/>
  <c r="BG217"/>
  <c r="BG255"/>
  <c r="BG237"/>
  <c r="BJ10" i="38"/>
  <c r="AM98" i="25"/>
  <c r="AM129" s="1"/>
  <c r="AQ180"/>
  <c r="AQ148"/>
  <c r="BA29" i="39"/>
  <c r="AS29"/>
  <c r="AK29"/>
  <c r="BC129" i="25"/>
  <c r="AU129"/>
  <c r="AA29" i="24"/>
  <c r="AA31" s="1"/>
  <c r="BE26" i="39"/>
  <c r="BG110" i="25"/>
  <c r="BG84"/>
  <c r="AI17" i="39"/>
  <c r="BG29" i="25"/>
  <c r="BG147"/>
  <c r="BG209"/>
  <c r="BG222"/>
  <c r="BE28" i="39"/>
  <c r="BG232" i="25"/>
  <c r="AE9" i="39"/>
  <c r="AE11"/>
  <c r="AE12"/>
  <c r="AE13"/>
  <c r="AE14"/>
  <c r="AI264" i="25"/>
  <c r="BG264" s="1"/>
  <c r="AI180"/>
  <c r="AI148"/>
  <c r="AI119"/>
  <c r="AI61"/>
  <c r="AI35"/>
  <c r="D7" i="36"/>
  <c r="C41" i="37"/>
  <c r="B41"/>
  <c r="D40"/>
  <c r="D39"/>
  <c r="D38"/>
  <c r="D37"/>
  <c r="D41" s="1"/>
  <c r="C30"/>
  <c r="B30"/>
  <c r="D29"/>
  <c r="D28"/>
  <c r="D27"/>
  <c r="C21"/>
  <c r="B21"/>
  <c r="D20"/>
  <c r="C14"/>
  <c r="B14"/>
  <c r="D13"/>
  <c r="D12"/>
  <c r="D11"/>
  <c r="D10"/>
  <c r="D9"/>
  <c r="D8"/>
  <c r="D7"/>
  <c r="D6"/>
  <c r="C10" i="36"/>
  <c r="B10"/>
  <c r="D9"/>
  <c r="D8"/>
  <c r="D6"/>
  <c r="C12" i="35"/>
  <c r="AX13" i="31"/>
  <c r="AT13"/>
  <c r="V13"/>
  <c r="R13"/>
  <c r="AX13" i="30"/>
  <c r="AT13"/>
  <c r="V13"/>
  <c r="R13"/>
  <c r="BC267" i="25" l="1"/>
  <c r="AU265"/>
  <c r="BF29" i="24"/>
  <c r="BF31" s="1"/>
  <c r="BF32" s="1"/>
  <c r="BJ8" i="41"/>
  <c r="BF11"/>
  <c r="AE8"/>
  <c r="AA11"/>
  <c r="BJ30"/>
  <c r="BF33"/>
  <c r="BJ9" i="38"/>
  <c r="BJ31" i="41"/>
  <c r="AA33"/>
  <c r="AE31"/>
  <c r="AE21" i="39"/>
  <c r="AE22"/>
  <c r="AE23"/>
  <c r="AE24"/>
  <c r="AE25"/>
  <c r="AQ233" i="25"/>
  <c r="AQ265" s="1"/>
  <c r="AE25" i="24"/>
  <c r="D14" i="37"/>
  <c r="D21"/>
  <c r="BE17" i="39"/>
  <c r="BE29" s="1"/>
  <c r="BE30" s="1"/>
  <c r="AI29"/>
  <c r="BG61" i="25"/>
  <c r="BG180"/>
  <c r="Z13" i="30"/>
  <c r="BB13" i="31"/>
  <c r="D30" i="37"/>
  <c r="D10" i="36"/>
  <c r="BB13" i="30"/>
  <c r="Z13" i="31"/>
  <c r="AE10" i="39"/>
  <c r="BG148" i="25"/>
  <c r="AI233"/>
  <c r="BG119"/>
  <c r="AI128"/>
  <c r="BG35"/>
  <c r="AI98"/>
  <c r="AY18" i="29"/>
  <c r="AE21"/>
  <c r="AE209" i="25"/>
  <c r="AJ24" i="29" s="1"/>
  <c r="AE173" i="25"/>
  <c r="AE170"/>
  <c r="AE159"/>
  <c r="AE156"/>
  <c r="AE147"/>
  <c r="AE143"/>
  <c r="AE232"/>
  <c r="AJ27" i="29" s="1"/>
  <c r="AE27" s="1"/>
  <c r="AE222" i="25"/>
  <c r="AJ26" i="29" s="1"/>
  <c r="AE26" s="1"/>
  <c r="AE217" i="25"/>
  <c r="AJ25" i="29" s="1"/>
  <c r="AE261" i="25"/>
  <c r="AE243"/>
  <c r="AE237"/>
  <c r="AE255" s="1"/>
  <c r="AE174" l="1"/>
  <c r="AE179"/>
  <c r="AA32" i="24"/>
  <c r="BF13"/>
  <c r="BF15" s="1"/>
  <c r="BJ11" i="38"/>
  <c r="BJ8"/>
  <c r="AE8"/>
  <c r="AA13" i="24"/>
  <c r="AA15" s="1"/>
  <c r="AE8" i="39"/>
  <c r="AE20"/>
  <c r="AE18"/>
  <c r="AE191" i="25"/>
  <c r="AJ23" i="29" s="1"/>
  <c r="AE23" s="1"/>
  <c r="BB29" i="24"/>
  <c r="BJ29" s="1"/>
  <c r="BG128" i="25"/>
  <c r="BJ14" i="24"/>
  <c r="AE148" i="25"/>
  <c r="AJ20" i="29" s="1"/>
  <c r="AE180" i="25"/>
  <c r="W29" i="24"/>
  <c r="AE29" s="1"/>
  <c r="AE15" i="39"/>
  <c r="AE16"/>
  <c r="BG233" i="25"/>
  <c r="AI265"/>
  <c r="BG98"/>
  <c r="AI129"/>
  <c r="BG129" s="1"/>
  <c r="AE24" i="29"/>
  <c r="AE25"/>
  <c r="AE264" i="25"/>
  <c r="AJ29" i="29" s="1"/>
  <c r="AY31"/>
  <c r="R19" i="28"/>
  <c r="BB13"/>
  <c r="AE69" i="25"/>
  <c r="AE110"/>
  <c r="AE29"/>
  <c r="AE35" s="1"/>
  <c r="AE125"/>
  <c r="AE107"/>
  <c r="AE102"/>
  <c r="AE119" s="1"/>
  <c r="AE128" s="1"/>
  <c r="AJ16" i="29" s="1"/>
  <c r="AE97" i="25"/>
  <c r="AJ14" i="29" s="1"/>
  <c r="AE14" s="1"/>
  <c r="AE90" i="25"/>
  <c r="AJ13" i="29" s="1"/>
  <c r="AE13" s="1"/>
  <c r="AE84" i="25"/>
  <c r="AJ12" i="29" s="1"/>
  <c r="AE12" s="1"/>
  <c r="AE57" i="25"/>
  <c r="AE45"/>
  <c r="AE42"/>
  <c r="AJ9" i="29" s="1"/>
  <c r="AE9" s="1"/>
  <c r="AE141" i="45" l="1"/>
  <c r="AE146" s="1"/>
  <c r="AE147" s="1"/>
  <c r="AE233" i="25"/>
  <c r="AJ22" i="29"/>
  <c r="AJ28"/>
  <c r="AJ30" s="1"/>
  <c r="AJ32" s="1"/>
  <c r="AE52" i="45"/>
  <c r="AJ8" i="29"/>
  <c r="AE29"/>
  <c r="BB13" i="24"/>
  <c r="BJ13" s="1"/>
  <c r="AA16"/>
  <c r="BF16"/>
  <c r="AE26" i="39"/>
  <c r="BG265" i="25"/>
  <c r="AI267"/>
  <c r="BB31" i="24"/>
  <c r="BJ31" s="1"/>
  <c r="AE78" i="25"/>
  <c r="AJ11" i="29" s="1"/>
  <c r="AE11" s="1"/>
  <c r="W13" i="24"/>
  <c r="AE13" s="1"/>
  <c r="W31"/>
  <c r="AE31" s="1"/>
  <c r="AE61" i="25"/>
  <c r="AJ10" i="29" s="1"/>
  <c r="AE10" s="1"/>
  <c r="Z13" i="28"/>
  <c r="BG19" i="39"/>
  <c r="AE265" i="25"/>
  <c r="AE20" i="29"/>
  <c r="AE98" i="25"/>
  <c r="AE129" s="1"/>
  <c r="AX10" i="24" l="1"/>
  <c r="AE196" i="45"/>
  <c r="AE226" s="1"/>
  <c r="S10" i="24"/>
  <c r="S13" s="1"/>
  <c r="S15" s="1"/>
  <c r="AE71" i="45"/>
  <c r="AE102" s="1"/>
  <c r="AE228" s="1"/>
  <c r="AJ15" i="29"/>
  <c r="AE8"/>
  <c r="AE15" s="1"/>
  <c r="BB15" i="24"/>
  <c r="BJ15" s="1"/>
  <c r="AE267" i="25"/>
  <c r="BG18" i="39"/>
  <c r="W32" i="24"/>
  <c r="BG16" i="39"/>
  <c r="BG8"/>
  <c r="W15" i="24"/>
  <c r="BB32"/>
  <c r="BG27" i="39"/>
  <c r="BG9"/>
  <c r="BG11"/>
  <c r="BG12"/>
  <c r="BG13"/>
  <c r="BG14"/>
  <c r="BG21"/>
  <c r="BG22"/>
  <c r="BG23"/>
  <c r="BG24"/>
  <c r="BG25"/>
  <c r="AJ17" i="29"/>
  <c r="W16" i="24" l="1"/>
  <c r="AE15"/>
  <c r="BG10" i="39"/>
  <c r="BG15"/>
  <c r="BB16" i="24"/>
  <c r="BG20" i="39"/>
  <c r="AX29" i="24"/>
  <c r="AX31" s="1"/>
  <c r="S29"/>
  <c r="S31" s="1"/>
  <c r="AE22" i="29"/>
  <c r="AJ19"/>
  <c r="AX13" i="24" l="1"/>
  <c r="AX15" s="1"/>
  <c r="AX16" s="1"/>
  <c r="S32"/>
  <c r="AE17" i="39"/>
  <c r="BG17" s="1"/>
  <c r="AX32" i="24"/>
  <c r="BG26" i="39"/>
  <c r="AE28"/>
  <c r="BG28" s="1"/>
  <c r="S16" i="24" l="1"/>
  <c r="AE29" i="39"/>
  <c r="AE28" i="29"/>
  <c r="AE16"/>
  <c r="BG29" i="39" l="1"/>
  <c r="AE30"/>
  <c r="AE30" i="29"/>
  <c r="AE17"/>
  <c r="AG30" i="39" l="1"/>
  <c r="AI30" s="1"/>
  <c r="AK30" s="1"/>
  <c r="AM30" s="1"/>
  <c r="AO30" s="1"/>
  <c r="AQ30" s="1"/>
  <c r="AS30" s="1"/>
  <c r="AU30" s="1"/>
  <c r="AW30" s="1"/>
  <c r="AY30" s="1"/>
  <c r="BA30" s="1"/>
  <c r="BC30" s="1"/>
  <c r="BG30"/>
</calcChain>
</file>

<file path=xl/comments1.xml><?xml version="1.0" encoding="utf-8"?>
<comments xmlns="http://schemas.openxmlformats.org/spreadsheetml/2006/main">
  <authors>
    <author>PHÖ</author>
    <author>ŐKÖ - Horváth Gábor</author>
  </authors>
  <commentList>
    <comment ref="AE8" authorId="0">
      <text>
        <r>
          <rPr>
            <sz val="8"/>
            <color indexed="81"/>
            <rFont val="Tahoma"/>
            <family val="2"/>
            <charset val="238"/>
          </rPr>
          <t xml:space="preserve">
B11 rovaton MÁK értesítés alapján</t>
        </r>
      </text>
    </comment>
    <comment ref="AE2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fogl.h.tám. * 0,8
lakásf.tám. és rszs * 0,9</t>
        </r>
      </text>
    </comment>
    <comment ref="AE3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Munkaügyi központtól (39740), MVH-tól (466) kapott működési támogatások, Várdomb-Pörböly közös hivatal támogatása (2250), OEP finanszírozás (6000)</t>
        </r>
      </text>
    </comment>
    <comment ref="AE37" authorId="0">
      <text>
        <r>
          <rPr>
            <sz val="8"/>
            <color indexed="81"/>
            <rFont val="Tahoma"/>
            <family val="2"/>
            <charset val="238"/>
          </rPr>
          <t xml:space="preserve">
ÖNEGM igénylés alapján
</t>
        </r>
      </text>
    </comment>
    <comment ref="AE4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Beruházásokra és felújításokra várt támogatások (napelem 33647), sportpálya (10000)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E68" authorId="1">
      <text>
        <r>
          <rPr>
            <sz val="8"/>
            <color indexed="81"/>
            <rFont val="Tahoma"/>
            <family val="2"/>
            <charset val="238"/>
          </rPr>
          <t>Lakbér (788), Egyéb (7373)</t>
        </r>
      </text>
    </comment>
    <comment ref="AE8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szoc. és temetési kölcsön visszatérülése (300), egyéb (1000)</t>
        </r>
      </text>
    </comment>
    <comment ref="AE247" authorId="1">
      <text>
        <r>
          <rPr>
            <sz val="8"/>
            <color indexed="81"/>
            <rFont val="Tahoma"/>
            <family val="2"/>
            <charset val="238"/>
          </rPr>
          <t>intf.fin. (42504), 2014 évről maradt (855)</t>
        </r>
      </text>
    </comment>
    <comment ref="AE248" authorId="1">
      <text>
        <r>
          <rPr>
            <b/>
            <sz val="8"/>
            <color indexed="81"/>
            <rFont val="Tahoma"/>
            <charset val="1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finanszírozás (63296), V-P kiegészítése (2250)</t>
        </r>
      </text>
    </comment>
  </commentList>
</comments>
</file>

<file path=xl/comments2.xml><?xml version="1.0" encoding="utf-8"?>
<comments xmlns="http://schemas.openxmlformats.org/spreadsheetml/2006/main">
  <authors>
    <author>ŐKÖ - Horváth Gábor</author>
  </authors>
  <commentList>
    <comment ref="AM86" authorId="0">
      <text>
        <r>
          <rPr>
            <b/>
            <sz val="8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28330 - finanszírozás, 2250 - V-P kiegészítés</t>
        </r>
      </text>
    </comment>
  </commentList>
</comments>
</file>

<file path=xl/sharedStrings.xml><?xml version="1.0" encoding="utf-8"?>
<sst xmlns="http://schemas.openxmlformats.org/spreadsheetml/2006/main" count="4710" uniqueCount="950">
  <si>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</si>
  <si>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</si>
  <si>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</si>
  <si>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</si>
  <si>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</si>
  <si>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</si>
  <si>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</si>
  <si>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</si>
  <si>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</si>
  <si>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</si>
  <si>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</si>
  <si>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</si>
  <si>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</si>
  <si>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</si>
  <si>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</si>
  <si>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</si>
  <si>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</si>
  <si>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</si>
  <si>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</si>
  <si>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</si>
  <si>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</si>
  <si>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</si>
  <si>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</si>
  <si>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</si>
  <si>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</si>
  <si>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</si>
  <si>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</si>
  <si>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</si>
  <si>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</si>
  <si>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</si>
  <si>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</si>
  <si>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</si>
  <si>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</si>
  <si>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</si>
  <si>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</si>
  <si>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</si>
  <si>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</si>
  <si>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</si>
  <si>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</si>
  <si>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</si>
  <si>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</si>
  <si>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</si>
  <si>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</si>
  <si>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</si>
  <si>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</si>
  <si>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</si>
  <si>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</si>
  <si>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</si>
  <si>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</si>
  <si>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</si>
  <si>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</si>
  <si>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</si>
  <si>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</si>
  <si>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</si>
  <si>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</si>
  <si>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</si>
  <si>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</si>
  <si>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</si>
  <si>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</si>
  <si>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</si>
  <si>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</si>
  <si>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</si>
  <si>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</si>
  <si>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</si>
  <si>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</si>
  <si>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</si>
  <si>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</si>
  <si>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</si>
  <si>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</si>
  <si>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</si>
  <si>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</si>
  <si>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</si>
  <si>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</si>
  <si>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</si>
  <si>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</si>
  <si>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</si>
  <si>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</si>
  <si>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</si>
  <si>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</si>
  <si>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</si>
  <si>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</si>
  <si>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</si>
  <si>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</si>
  <si>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</si>
  <si>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</si>
  <si>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</si>
  <si>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</si>
  <si>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</si>
  <si>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</si>
  <si>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</si>
  <si>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</si>
  <si>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</si>
  <si>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</si>
  <si>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</si>
  <si>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</si>
  <si>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</si>
  <si>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</si>
  <si>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</si>
  <si>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</si>
  <si>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</si>
  <si>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</si>
  <si>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</si>
  <si>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</si>
  <si>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</si>
  <si>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</si>
  <si>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</si>
  <si>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</si>
  <si>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</si>
  <si>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</si>
  <si>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</si>
  <si>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</si>
  <si>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</si>
  <si>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</si>
  <si>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</si>
  <si>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</si>
  <si>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</si>
  <si>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</si>
  <si>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</si>
  <si>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</si>
  <si>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</si>
  <si>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</si>
  <si>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</si>
  <si>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</si>
  <si>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</si>
  <si>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</si>
  <si>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</si>
  <si>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</si>
  <si>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</si>
  <si>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</si>
  <si>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</si>
  <si>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</si>
  <si>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</si>
  <si>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</si>
  <si>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</si>
  <si>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</si>
  <si>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</si>
  <si>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</si>
  <si>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</si>
  <si>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</si>
  <si>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</si>
  <si>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</si>
  <si>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</si>
  <si>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</si>
  <si>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</si>
  <si>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</si>
  <si>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</si>
  <si>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</si>
  <si>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</si>
  <si>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</si>
  <si>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</si>
  <si>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</si>
  <si>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</si>
  <si>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</si>
  <si>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</si>
  <si>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</si>
  <si>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</si>
  <si>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</si>
  <si>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</si>
  <si>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</si>
  <si>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</si>
  <si>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</si>
  <si>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</si>
  <si>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</si>
  <si>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</si>
  <si>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</si>
  <si>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</si>
  <si>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</si>
  <si>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</si>
  <si>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</si>
  <si>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</si>
  <si>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</si>
  <si>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</si>
  <si>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</si>
  <si>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</si>
  <si>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</si>
  <si>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</si>
  <si>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</si>
  <si>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</si>
  <si>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</si>
  <si>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</si>
  <si>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</si>
  <si>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</si>
  <si>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</si>
  <si>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</si>
  <si>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</si>
  <si>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</si>
  <si>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</si>
  <si>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</si>
  <si>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</si>
  <si>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</si>
  <si>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</si>
  <si>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</si>
  <si>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</si>
  <si>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</si>
  <si>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</si>
  <si>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</si>
  <si>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</si>
  <si>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</si>
  <si>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</si>
  <si>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</si>
  <si>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</si>
  <si>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</si>
  <si>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</si>
  <si>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</si>
  <si>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</si>
  <si>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</si>
  <si>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</si>
  <si>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</si>
  <si>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</si>
  <si>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</si>
  <si>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</si>
  <si>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</si>
  <si>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</si>
  <si>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</si>
  <si>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</si>
  <si>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</si>
  <si>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</si>
  <si>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</si>
  <si>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</si>
  <si>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</si>
  <si>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</si>
  <si>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</si>
  <si>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</si>
  <si>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</si>
  <si>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</si>
  <si>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</si>
  <si>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</si>
  <si>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</si>
  <si>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</si>
  <si>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</si>
  <si>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</si>
  <si>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</si>
  <si>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</si>
  <si>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</si>
  <si>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</si>
  <si>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</si>
  <si>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</si>
  <si>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</si>
  <si>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</si>
  <si>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</si>
  <si>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</si>
  <si>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</si>
  <si>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</si>
  <si>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</si>
  <si>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</si>
  <si>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</si>
  <si>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</si>
  <si>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</si>
  <si>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</si>
  <si>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</si>
  <si>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</si>
  <si>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</si>
  <si>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</si>
  <si>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</si>
  <si>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</si>
  <si>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</si>
  <si>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</si>
  <si>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</si>
  <si>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</si>
  <si>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</si>
  <si>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</si>
  <si>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</si>
  <si>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</si>
  <si>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</si>
  <si>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</si>
  <si>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</si>
  <si>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</si>
  <si>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</si>
  <si>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</si>
  <si>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</si>
  <si>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</si>
  <si>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</si>
  <si>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</si>
  <si>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</si>
  <si>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</si>
  <si>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</si>
  <si>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</si>
  <si>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</si>
  <si>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</si>
  <si>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</si>
  <si>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</si>
  <si>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</si>
  <si>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</si>
  <si>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</si>
  <si>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</si>
  <si>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</si>
  <si>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</si>
  <si>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</si>
  <si>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</si>
  <si>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</si>
  <si>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</si>
  <si>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</si>
  <si>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</si>
  <si>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</si>
  <si>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</si>
  <si>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</si>
  <si>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</si>
  <si>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</si>
  <si>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</si>
  <si>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</si>
  <si>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</si>
  <si>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</si>
  <si>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</si>
  <si>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</si>
  <si>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</si>
  <si>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</si>
  <si>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</si>
  <si>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</si>
  <si>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</si>
  <si>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</si>
  <si>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</si>
  <si>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</si>
  <si>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</si>
  <si>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</si>
  <si>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</si>
  <si>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</si>
  <si>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</si>
  <si>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</si>
  <si>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</si>
  <si>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</si>
  <si>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</si>
  <si>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</si>
  <si>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</si>
  <si>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</si>
  <si>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</si>
  <si>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</si>
  <si>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</si>
  <si>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</si>
  <si>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</si>
  <si>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</si>
  <si>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</si>
  <si>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</si>
  <si>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</si>
  <si>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</si>
  <si>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</si>
  <si>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</si>
  <si>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</si>
  <si>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</si>
  <si>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</si>
  <si>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</si>
  <si>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</si>
  <si>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</si>
  <si>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</si>
  <si>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</si>
  <si>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</si>
  <si>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</si>
  <si>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</si>
  <si>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</si>
  <si>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</si>
  <si>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</si>
  <si>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</si>
  <si>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</si>
  <si>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</si>
  <si>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</si>
  <si>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</si>
  <si>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</si>
  <si>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</si>
  <si>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</si>
  <si>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</si>
  <si>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</si>
  <si>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</si>
  <si>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</si>
  <si>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</si>
  <si>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</si>
  <si>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</si>
  <si>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</si>
  <si>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</si>
  <si>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</si>
  <si>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</si>
  <si>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</si>
  <si>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</si>
  <si>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</si>
  <si>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</si>
  <si>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</si>
  <si>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</si>
  <si>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</si>
  <si>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</si>
  <si>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</si>
  <si>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</si>
  <si>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</si>
  <si>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</si>
  <si>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</si>
  <si>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</si>
  <si>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</si>
  <si>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</si>
  <si>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</si>
  <si>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</si>
  <si>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</si>
  <si>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</si>
  <si>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</si>
  <si>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</si>
  <si>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</si>
  <si>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</si>
  <si>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</si>
  <si>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</si>
  <si>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</si>
  <si>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</si>
  <si>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</si>
  <si>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</si>
  <si>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</si>
  <si>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</si>
  <si>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</si>
  <si>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</si>
  <si>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</si>
  <si>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</si>
  <si>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</si>
  <si>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</si>
  <si>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</si>
  <si>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</si>
  <si>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</si>
  <si>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</si>
  <si>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</si>
  <si>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</si>
  <si>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</si>
  <si>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</si>
  <si>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</si>
  <si>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</si>
  <si>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</si>
  <si>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</si>
  <si>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</si>
  <si>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</si>
  <si>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</si>
  <si>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</si>
  <si>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</si>
  <si>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</si>
  <si>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</si>
  <si>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</si>
  <si>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</si>
  <si>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</si>
  <si>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</si>
  <si>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</si>
  <si>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</si>
  <si>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</si>
  <si>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</si>
  <si>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</si>
  <si>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</si>
  <si>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</si>
  <si>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</si>
  <si>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</si>
  <si>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</si>
  <si>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</si>
  <si>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</si>
  <si>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</si>
  <si>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Őcsény Község Önkormányzata</t>
  </si>
  <si>
    <t>ezer Forintban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</si>
  <si>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</si>
  <si>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</si>
  <si>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</si>
  <si>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</si>
  <si>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</si>
  <si>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</si>
  <si>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</si>
  <si>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</si>
  <si>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</si>
  <si>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</si>
  <si>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</si>
  <si>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</si>
  <si>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</si>
  <si>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</si>
  <si>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Költségvetési hiány</t>
  </si>
  <si>
    <t>Költségvetési többlet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</si>
  <si>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</si>
  <si>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</si>
  <si>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</si>
  <si>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</si>
  <si>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</si>
  <si>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</si>
  <si>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</si>
  <si>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</si>
  <si>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</si>
  <si>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</si>
  <si>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</si>
  <si>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</si>
  <si>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</si>
  <si>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</si>
  <si>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</si>
  <si>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Őcsény Község Önkormányzata (733348)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</si>
  <si>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</si>
  <si>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</si>
  <si>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</si>
  <si>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</si>
  <si>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</si>
  <si>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</si>
  <si>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Szociális étkeztetés</t>
  </si>
  <si>
    <t>ebből Gyermekétkeztetés támogatása</t>
  </si>
  <si>
    <t>ebből Könyvtári, közmûvelõdési és múzeumi feladatok támogatása</t>
  </si>
  <si>
    <t>ebből Magánszemélyek kommunális adója</t>
  </si>
  <si>
    <t>ebből Iparűzési adó</t>
  </si>
  <si>
    <t>ebből Talajterhelési díj</t>
  </si>
  <si>
    <t>ebből Igazgatási szolgáltatási díj</t>
  </si>
  <si>
    <t>ebből Étkeztetésből származó bevétel</t>
  </si>
  <si>
    <t>ebből Óvodai intézményi étkkeztetésből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</si>
  <si>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</si>
  <si>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</si>
  <si>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</si>
  <si>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</si>
  <si>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</si>
  <si>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</si>
  <si>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</si>
  <si>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</si>
  <si>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</si>
  <si>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</si>
  <si>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ebből Közös hivatalnak juttatott intézményfinanszírozás</t>
  </si>
  <si>
    <t>ebből Nonprofit és civil szervezetek támogatása</t>
  </si>
  <si>
    <t>ebből Egyéb működési célú pénzeszköz-átadás háztartásoknak</t>
  </si>
  <si>
    <t>ebből Foglalkoztatást helyettesítő támogatás</t>
  </si>
  <si>
    <t>ebből Lakásfenntartási támogatás</t>
  </si>
  <si>
    <t>Őcsényi Tarkabarka Óvoda és Családi Napközi (798033)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</si>
  <si>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</si>
  <si>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</si>
  <si>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</si>
  <si>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</si>
  <si>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</si>
  <si>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</si>
  <si>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</si>
  <si>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</si>
  <si>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</si>
  <si>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</si>
  <si>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</si>
  <si>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</si>
  <si>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</si>
  <si>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</si>
  <si>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Őcsényi Közös Önkormányzati Hivatal (802035)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</si>
  <si>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</si>
  <si>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</si>
  <si>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</si>
  <si>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</si>
  <si>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</si>
  <si>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</si>
  <si>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</si>
  <si>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</si>
  <si>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</si>
  <si>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</si>
  <si>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</si>
  <si>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</si>
  <si>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</si>
  <si>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</si>
  <si>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</si>
  <si>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</si>
  <si>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</si>
  <si>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</si>
  <si>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</si>
  <si>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</si>
  <si>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</si>
  <si>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</si>
  <si>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</si>
  <si>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</si>
  <si>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</si>
  <si>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ebből Teleház bevétele</t>
  </si>
  <si>
    <t>ebből Közterülethasználat, temetőhöz kapcsolódó bevételek</t>
  </si>
  <si>
    <t>Önrész</t>
  </si>
  <si>
    <t>Megnevezés</t>
  </si>
  <si>
    <t>Költségvetési bevételek (=01+…+05)</t>
  </si>
  <si>
    <t>Bevételek összesen (=06+07)</t>
  </si>
  <si>
    <t>Költségvetési kiadások (=01+…+05)</t>
  </si>
  <si>
    <t>Kiadások összesen (=06+07)</t>
  </si>
  <si>
    <t>Beruházások összesen (=01+…+05)</t>
  </si>
  <si>
    <t>(intézményi szinten tervezett beruházások, felújítások, beruházáshoz kapcsolódó kezességvállalások)</t>
  </si>
  <si>
    <t>Beruházáshoz kapcsolódó kezességvállalás</t>
  </si>
  <si>
    <t>Dél-Tolna Aqua projekt</t>
  </si>
  <si>
    <t>Kezességvállalás összesen (=01)</t>
  </si>
  <si>
    <t>Kezességv. összege</t>
  </si>
  <si>
    <t>Bruttó ö.</t>
  </si>
  <si>
    <t>Ig. tám.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</si>
  <si>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</si>
  <si>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</si>
  <si>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</si>
  <si>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</si>
  <si>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</si>
  <si>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</si>
  <si>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Közös Hivatal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</si>
  <si>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</si>
  <si>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</si>
  <si>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</si>
  <si>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</si>
  <si>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</si>
  <si>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</si>
  <si>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</si>
  <si>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</si>
  <si>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</si>
  <si>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</si>
  <si>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</si>
  <si>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</si>
  <si>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</si>
  <si>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</si>
  <si>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</si>
  <si>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12.</t>
  </si>
  <si>
    <t>13.</t>
  </si>
  <si>
    <t>(intézményi szinten tervezett beruházások, felújítások)</t>
  </si>
  <si>
    <t>Adatszolgáltatás az elismert tartozásállományról</t>
  </si>
  <si>
    <t>Tartozás állomány megnevezése</t>
  </si>
  <si>
    <t>15-30 nap közötti állomány</t>
  </si>
  <si>
    <t>30-60 nap közötti állomány</t>
  </si>
  <si>
    <t>60 napon túli állomány</t>
  </si>
  <si>
    <t>Állammal szembeni tartozások</t>
  </si>
  <si>
    <t>Központi költségvetéssel szemben fennálló tartozások</t>
  </si>
  <si>
    <t>Elkülönített állami pénzalapokkal szembeni tartozások</t>
  </si>
  <si>
    <t>TB alapokkal szembeni tartozások</t>
  </si>
  <si>
    <t>Tartozásállomány önkormányzatok és intézmények felé</t>
  </si>
  <si>
    <t>Egyéb tartozásállomány</t>
  </si>
  <si>
    <t>Összesen:</t>
  </si>
  <si>
    <t>Költségvetési szerv neve: ……………………………………………..</t>
  </si>
  <si>
    <t>Költségvetési szerv számlaszáma: ………………………………..</t>
  </si>
  <si>
    <t xml:space="preserve">Kötelezettség </t>
  </si>
  <si>
    <t>Kötelezettségvállalás összege</t>
  </si>
  <si>
    <t>2015.</t>
  </si>
  <si>
    <t>2016.</t>
  </si>
  <si>
    <t>Fennálló kötelezettség</t>
  </si>
  <si>
    <t>évi</t>
  </si>
  <si>
    <t xml:space="preserve">évi </t>
  </si>
  <si>
    <t>2017.</t>
  </si>
  <si>
    <t>Többéves kihatással járó döntésekből származó kötelezettségek célok, évek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</si>
  <si>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</si>
  <si>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</si>
  <si>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</si>
  <si>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</si>
  <si>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</si>
  <si>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</si>
  <si>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</si>
  <si>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Az önkormányzat által nyújtott hitel és kölcsön 
alakulása lejárat és eszköz szerinti bontásban</t>
  </si>
  <si>
    <t>Bevételi jogcím</t>
  </si>
  <si>
    <t>Kedvezmény nélkül elérhető bevétel</t>
  </si>
  <si>
    <t>Fogorvos bérleti díja</t>
  </si>
  <si>
    <t>Üres ingatlan kommunálisadó kevdvezménye</t>
  </si>
  <si>
    <t>Gyermekorvos bérleti díja</t>
  </si>
  <si>
    <t>Háziorvos bérleti díja</t>
  </si>
  <si>
    <t>Lakásfenntartási tám. részesülök talajterh.kedvezm.</t>
  </si>
  <si>
    <t>Az önkormányzat által adott közvetett támogatás</t>
  </si>
  <si>
    <t>Átlaglétszám</t>
  </si>
  <si>
    <t>Őcsényi Közös Önkormányzati Hivatal</t>
  </si>
  <si>
    <t>Közfoglalkoztatás</t>
  </si>
  <si>
    <t>2014. dec. 31.</t>
  </si>
  <si>
    <t>Polgármester</t>
  </si>
  <si>
    <t>Hivatalsegéd</t>
  </si>
  <si>
    <t>IKSZT</t>
  </si>
  <si>
    <t>Könyvtár-Teleház</t>
  </si>
  <si>
    <t>Művelődésszervező</t>
  </si>
  <si>
    <t>Konyha</t>
  </si>
  <si>
    <t>Karbantartók</t>
  </si>
  <si>
    <t>Takarító</t>
  </si>
  <si>
    <t>Teljes munkaidőben foglalkoztatott</t>
  </si>
  <si>
    <t>Őcsény</t>
  </si>
  <si>
    <t>Várdomb</t>
  </si>
  <si>
    <t>Pörböly</t>
  </si>
  <si>
    <t>Őcsényi Tarkabarka Óvoda és Családi Napközi</t>
  </si>
  <si>
    <t xml:space="preserve">  </t>
  </si>
  <si>
    <t>Óvónő</t>
  </si>
  <si>
    <t>Dajka</t>
  </si>
  <si>
    <t>Családi napközi</t>
  </si>
  <si>
    <t>Pedagógiai asszisztens</t>
  </si>
  <si>
    <t>(önkormányzati szinten összevont létszámadatok)</t>
  </si>
  <si>
    <t>Őcsényi Tarkabarka Óvoda és Családi N.</t>
  </si>
  <si>
    <t>Őcsény Község Önkormányzata összevont engedélyezett létszámkerete</t>
  </si>
  <si>
    <t>(intézményi szintű létszámadatok)</t>
  </si>
  <si>
    <t>Őcsény Község Önkormányzata engedélyezett létszámkerete</t>
  </si>
  <si>
    <t>Őcsény Község Önkormányzata közfoglalkoztatási engedélyezett létszámkerete</t>
  </si>
  <si>
    <t>Őcsényi Közös Önkormányzati Hivatal engedélyezett létszámkerete</t>
  </si>
  <si>
    <t>Őcsényi Tarkabarka Óvoda és CSN engedélyezett létszámkerete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</si>
  <si>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</si>
  <si>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</si>
  <si>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</si>
  <si>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</si>
  <si>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</si>
  <si>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</si>
  <si>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</si>
  <si>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</si>
  <si>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</si>
  <si>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</si>
  <si>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Halmozott finanszírozás</t>
  </si>
  <si>
    <t>Finanszírozási hiány / többlet</t>
  </si>
  <si>
    <t>Kiadások összesen (=19+20)</t>
  </si>
  <si>
    <t>Költségvetési kiadások (=11+…+18)</t>
  </si>
  <si>
    <t>Költségvetési bevételek (=01+…+07)</t>
  </si>
  <si>
    <t>18.</t>
  </si>
  <si>
    <t>17.</t>
  </si>
  <si>
    <t>16.</t>
  </si>
  <si>
    <t>15.</t>
  </si>
  <si>
    <t>14.</t>
  </si>
  <si>
    <t>dec.</t>
  </si>
  <si>
    <t>nov.</t>
  </si>
  <si>
    <t>okt.</t>
  </si>
  <si>
    <t>szep.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</si>
  <si>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</si>
  <si>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</si>
  <si>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</si>
  <si>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</si>
  <si>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</si>
  <si>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</si>
  <si>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</si>
  <si>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</si>
  <si>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Diff.</t>
  </si>
  <si>
    <t>össz.</t>
  </si>
  <si>
    <t>EI.</t>
  </si>
  <si>
    <t>(finanszírozási ütemterv és likviditási terv)</t>
  </si>
  <si>
    <t>Kiadások összesen (=09+10)</t>
  </si>
  <si>
    <t>Bevételek összesen (=09+10)</t>
  </si>
  <si>
    <t>Költségvetési kiadások (=01+…+08)</t>
  </si>
  <si>
    <t>Költségvetési bevételek (=01+…+08)</t>
  </si>
  <si>
    <t>2013. évi mód.EI 1/12</t>
  </si>
  <si>
    <t>(tájékoztató az átmeneti gazdálkodásról)</t>
  </si>
  <si>
    <t>(intézményi szintű bevételek és kiadások kötelező feladatok, önként vállalt feladatok, állami (államigazgatási) feladatok szerinti bontásban)</t>
  </si>
  <si>
    <t>Saját bevétel</t>
  </si>
  <si>
    <t>Hitel visszafizetési kötelezettség</t>
  </si>
  <si>
    <t>Hitel korlát alapja</t>
  </si>
  <si>
    <t>Saját bevétel 50%-a</t>
  </si>
  <si>
    <t>(saját bevételek hitelfelvételi korlátja)</t>
  </si>
  <si>
    <t>Működési bevétel</t>
  </si>
  <si>
    <t>Működési célú átvett pénzeszköz</t>
  </si>
  <si>
    <t>Felhalmozási célú átvett pénzeszköz</t>
  </si>
  <si>
    <t>Forintban</t>
  </si>
  <si>
    <t xml:space="preserve"> -----</t>
  </si>
  <si>
    <t>Követelés ill. Kötelezettségvállalás, mfk.</t>
  </si>
  <si>
    <t>Módosított előirányzat</t>
  </si>
  <si>
    <t>----</t>
  </si>
  <si>
    <t>ebből Környezetvédelmi, természetvédelmi, műemlékv., építésügyi stb. bírság</t>
  </si>
  <si>
    <t>(önkormányzati szinten összevont - konszolidált - bevételek és kiadások)</t>
  </si>
  <si>
    <t>ebből Lakott külterülettel kapcsolatos feladatok támogatása</t>
  </si>
  <si>
    <t>ebből Kiegészítő támogatás az óvodap. minősítéséből adódó többletkiadásokhoz</t>
  </si>
  <si>
    <t>ebből A települési önkormányzatok szociális feladatainak egyéb támogatása</t>
  </si>
  <si>
    <t>ebből Családi napközi ellátás, családi gyermekfelügyelet</t>
  </si>
  <si>
    <t>Működési célú költségvetési támogatások és kiegészítő támogatások</t>
  </si>
  <si>
    <t>Elszámolásból származó bevételek</t>
  </si>
  <si>
    <t>ebből A 2014. évről áthúzódó bérkompenzáció támogatása</t>
  </si>
  <si>
    <t>ebből Pénzbeli szociális ellátások kiegészítése</t>
  </si>
  <si>
    <t>ebből Szociális ágazati pótlék</t>
  </si>
  <si>
    <t>B411</t>
  </si>
  <si>
    <t>Biztosító által fizetett kártérítés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</si>
  <si>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</si>
  <si>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</si>
  <si>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</si>
  <si>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B64</t>
  </si>
  <si>
    <t>B65</t>
  </si>
  <si>
    <t>Működési célú visszat. tám., kölcsönök visszat. korm. és más nemzetközi sz.</t>
  </si>
  <si>
    <t>B74</t>
  </si>
  <si>
    <t>B75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</si>
  <si>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</si>
  <si>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</si>
  <si>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Működési célú átvett pénzeszközök (=52+…+56)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</si>
  <si>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</si>
  <si>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</si>
  <si>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</si>
  <si>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</si>
  <si>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</si>
  <si>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</si>
  <si>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Hitel-, kölcsönfelvétel pénzügyi vállalkozástól (=65+66+67)</t>
  </si>
  <si>
    <t>Belföldi értékpapírok bevételei (=69+..+72)</t>
  </si>
  <si>
    <t>Lekötött bankbetétek megszüntetése</t>
  </si>
  <si>
    <t>Maradvány igénybevétele (=74+75)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</si>
  <si>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</si>
  <si>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</si>
  <si>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</si>
  <si>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</si>
  <si>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</si>
  <si>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Belföldi finanszírozás bevételei (=68+73+76+…+81+84)</t>
  </si>
  <si>
    <t>Tulajdonosi kölcsönök bevételei (=82+83)</t>
  </si>
  <si>
    <t>Külföldi finanszírozás bevételei (=86+…+90)</t>
  </si>
  <si>
    <t>Hitelek, kölcsönök felvétele külföldi pénzintézetektől</t>
  </si>
  <si>
    <t>Hitelek, kölcsönök felvétele külföldi kormányoktól és nemzetk. szerv.</t>
  </si>
  <si>
    <t>B825</t>
  </si>
  <si>
    <t>Bevételek összesen (=64+94)</t>
  </si>
  <si>
    <t>B84</t>
  </si>
  <si>
    <t>Finanszírozási bevételek (=85+91+92+93)</t>
  </si>
  <si>
    <t>Váltóbevételek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</si>
  <si>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</si>
  <si>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</si>
  <si>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</si>
  <si>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</si>
  <si>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</si>
  <si>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</si>
  <si>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</si>
  <si>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</si>
  <si>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</si>
  <si>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</si>
  <si>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</si>
  <si>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</si>
  <si>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</si>
  <si>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</si>
  <si>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</si>
  <si>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</si>
  <si>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</si>
  <si>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</si>
  <si>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</si>
  <si>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</si>
  <si>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</si>
  <si>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</si>
  <si>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</si>
  <si>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</si>
  <si>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</si>
  <si>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</si>
  <si>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K5021</t>
  </si>
  <si>
    <t>Helyi önkormányzatok előző évi elszámolásából származó kiadások</t>
  </si>
  <si>
    <t>Helyi önkormányzatok törvényi előíráson alapuló befizetései</t>
  </si>
  <si>
    <t>K5022</t>
  </si>
  <si>
    <t>Egyéb elvonások és befizetések</t>
  </si>
  <si>
    <t>K5023</t>
  </si>
  <si>
    <t>Működési célú támogatások Európai Uniónak</t>
  </si>
  <si>
    <t>K513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</si>
  <si>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</si>
  <si>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</si>
  <si>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</si>
  <si>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</si>
  <si>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</si>
  <si>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</si>
  <si>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Belföldi kötvények beváltása</t>
  </si>
  <si>
    <t>K9125</t>
  </si>
  <si>
    <t>Pénzeszközök lekötött bankbetétként elhelyezése</t>
  </si>
  <si>
    <t>K919</t>
  </si>
  <si>
    <t>Rövid lejáratú tulajdonosi kölcsönök kiadásai</t>
  </si>
  <si>
    <t>Hosszú lejáratú tulajdonosi kölcsönök kiadásai</t>
  </si>
  <si>
    <t>K9191</t>
  </si>
  <si>
    <t>K9192</t>
  </si>
  <si>
    <t>Hitelek, kölcsönök törlesztése külföldi pénzintézeteknek</t>
  </si>
  <si>
    <t>K925</t>
  </si>
  <si>
    <t>Hitelek, kölcsönök törlesztése külföldi kormányoknak és nemz. szerv.</t>
  </si>
  <si>
    <t>Váltókiadások</t>
  </si>
  <si>
    <t>K94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</si>
  <si>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</si>
  <si>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</si>
  <si>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</si>
  <si>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</si>
  <si>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</si>
  <si>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</si>
  <si>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</si>
  <si>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</si>
  <si>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</si>
  <si>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</si>
  <si>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</si>
  <si>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</si>
  <si>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</si>
  <si>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</si>
  <si>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</si>
  <si>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</si>
  <si>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</si>
  <si>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</si>
  <si>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</si>
  <si>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</si>
  <si>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</si>
  <si>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</si>
  <si>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</si>
  <si>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</si>
  <si>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</si>
  <si>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</si>
  <si>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</si>
  <si>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</si>
  <si>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</si>
  <si>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</si>
  <si>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</si>
  <si>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</si>
  <si>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</si>
  <si>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</si>
  <si>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</si>
  <si>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</si>
  <si>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</si>
  <si>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</si>
  <si>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</si>
  <si>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</si>
  <si>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</si>
  <si>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</si>
  <si>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</si>
  <si>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</si>
  <si>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</si>
  <si>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</si>
  <si>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</si>
  <si>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</si>
  <si>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</si>
  <si>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</si>
  <si>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</si>
  <si>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</si>
  <si>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</si>
  <si>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</si>
  <si>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</si>
  <si>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</si>
  <si>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</si>
  <si>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</si>
  <si>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</si>
  <si>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</si>
  <si>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</si>
  <si>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</si>
  <si>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</si>
  <si>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</si>
  <si>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</si>
  <si>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</si>
  <si>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</si>
  <si>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</si>
  <si>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</si>
  <si>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</si>
  <si>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Beruházások (=166+…+172)</t>
  </si>
  <si>
    <t>Felújítások (=174+...+177)</t>
  </si>
  <si>
    <t>Egyéb felhalmozási célú kiadások (=179+…+187)</t>
  </si>
  <si>
    <t>Költségvetési kiadások (=114+115+140+149+165+173+178+188)</t>
  </si>
  <si>
    <t>Hitel-, kölcsöntörlesztés államháztartáson kívülre (=190+191+192)</t>
  </si>
  <si>
    <t>Belföldi értékpapírok kiadásai (=194+…+198)</t>
  </si>
  <si>
    <t>Tulajdonosi kölcsönök kiadásain (=206+207)</t>
  </si>
  <si>
    <t>Belföldi finanszírozás kiadásai (=193+199+…+205+208)</t>
  </si>
  <si>
    <t>Külföldi finanszírozás kiadásai (=210+…+214)</t>
  </si>
  <si>
    <t>Finanszírozási kiadások (=209+215+216+217)</t>
  </si>
  <si>
    <t>Kiadások összesen (=189+218)</t>
  </si>
  <si>
    <t>2018.</t>
  </si>
  <si>
    <t>70 évnél idősebbek kommunálisadó kedvezménye</t>
  </si>
  <si>
    <t>70 évnél idősebbek talajterhelésidíj kedvezménye</t>
  </si>
  <si>
    <t>2015. jan. 1.</t>
  </si>
  <si>
    <t>2015. dec. 31.</t>
  </si>
  <si>
    <t>Eredeti (Őcsény)</t>
  </si>
  <si>
    <t>Eredeti (Várdomb-Pörböly)</t>
  </si>
  <si>
    <t>Forgatási célú külföldi értékpapírok beváltása, értékesítése</t>
  </si>
  <si>
    <t>Számítógépek beszerzése (2 db)</t>
  </si>
  <si>
    <t>Székek beszerzése (9 db)</t>
  </si>
  <si>
    <t>Önkormányzat hosszútávú elkötelezettségei</t>
  </si>
  <si>
    <t>Foglalkoztatottak személyi juttatásai (=96+…+108)</t>
  </si>
  <si>
    <t>Külső személyi juttatások (=110+111+112)</t>
  </si>
  <si>
    <t>Személyi juttatások (=109+113)</t>
  </si>
  <si>
    <t>Készletbeszerzés (=116+117+118)</t>
  </si>
  <si>
    <t>Kommunikációs szolgáltatások (=120+121)</t>
  </si>
  <si>
    <t>Szolgáltatási kiadások (=123+…+129)</t>
  </si>
  <si>
    <t>Kiküldetések, reklám- és propagandakiadások (=131+132)</t>
  </si>
  <si>
    <t>Különféle befizetések és egyéb dologi kiadások (=134+…+138)</t>
  </si>
  <si>
    <t>Dologi kiadások (=119+122+130+133+139)</t>
  </si>
  <si>
    <t>Ellátottak pénzbeli juttatásai (=141+...+148)</t>
  </si>
  <si>
    <t>Egyéb működési célú kiadások (=150+…+164)</t>
  </si>
  <si>
    <t>Reptéri faházak megvásárlása</t>
  </si>
  <si>
    <t>-----</t>
  </si>
  <si>
    <t>Játékbeszerzés</t>
  </si>
  <si>
    <t>Udvari játék</t>
  </si>
  <si>
    <t>Egyéb tárgyi eszköz beszerzése</t>
  </si>
  <si>
    <t>Kerítés-felújítás</t>
  </si>
  <si>
    <t>Sportpálya öltöző</t>
  </si>
  <si>
    <t>Laptop vásárlás</t>
  </si>
  <si>
    <t>Bútor beszerzés</t>
  </si>
  <si>
    <t>Csoportszobák és közös helyiségek festése</t>
  </si>
  <si>
    <t>KEOP napelemes projekt</t>
  </si>
  <si>
    <t>1. melléklet a 2/2015. (II.16.) önkormányzati rendelethez</t>
  </si>
  <si>
    <t>2. melléklet a2/2015. (II.16.) önkormányzati rendelethez</t>
  </si>
  <si>
    <t>3. melléklet a 2/2015. (II.16.) önkormányzati rendelethez</t>
  </si>
  <si>
    <t>4. melléklet a 2/2015. (II.16.) önkormányzati rendelethez</t>
  </si>
  <si>
    <t>5. melléklet a 2/2015. (II.16.) önkormányzati rendelethez</t>
  </si>
  <si>
    <t>6. melléklet a 2/2015. (II.16.) önkormányzati rendelethez</t>
  </si>
  <si>
    <t>7. melléklet a 2/2015. (II.16.) önkormányzati rendelethez</t>
  </si>
  <si>
    <t>8. melléklet a 2/2015 (II.16.) önkormányzati rendelethez</t>
  </si>
  <si>
    <t>9. melléklet a 2/2015. (II.16.) önkormányzati rendelethez</t>
  </si>
  <si>
    <t>10. melléklet a 2/2015. (II.16.) önkormányzati rendelethez</t>
  </si>
  <si>
    <t>11. melléklet a 2/2015. (II.16.) önkormányzati rendelethez</t>
  </si>
  <si>
    <t>12. melléklet a 2/2015. (II.16.) önkormányzati rendelethez</t>
  </si>
  <si>
    <t>13. melléklet a 2/2015. (II.16.) önkormányzati rendelethez</t>
  </si>
  <si>
    <t>14. melléklet a 2/2015. (II.16.) önkormányzati rendelethez</t>
  </si>
  <si>
    <t>15. melléklet a 2/2015. (II.16.) önkormányzati rendelethez</t>
  </si>
  <si>
    <t>16. melléklet a 2/2015. (II.16.) önkormányzati rendelethez</t>
  </si>
  <si>
    <t>17. melléklet a 2/2015. (II.16.) önkormányzati rendelethez</t>
  </si>
  <si>
    <t>18. melléklet a 2/2015. (II.16.) önkormányzati rendelethez</t>
  </si>
  <si>
    <t>19. melléklet a 2/2015. (II.16.) önkormányzati rendelethez</t>
  </si>
  <si>
    <t>20. melléklet a 2/2015. (II.16.) önkormányzati rendelethez</t>
  </si>
</sst>
</file>

<file path=xl/styles.xml><?xml version="1.0" encoding="utf-8"?>
<styleSheet xmlns="http://schemas.openxmlformats.org/spreadsheetml/2006/main">
  <numFmts count="6">
    <numFmt numFmtId="41" formatCode="_-* #,##0\ _F_t_-;\-* #,##0\ _F_t_-;_-* &quot;-&quot;\ _F_t_-;_-@_-"/>
    <numFmt numFmtId="164" formatCode="0__"/>
    <numFmt numFmtId="165" formatCode="00"/>
    <numFmt numFmtId="166" formatCode="\ ##########"/>
    <numFmt numFmtId="167" formatCode="#,##0_ ;\-#,##0\ "/>
    <numFmt numFmtId="168" formatCode="General\ \f\ő"/>
  </numFmts>
  <fonts count="27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</font>
    <font>
      <i/>
      <sz val="10"/>
      <name val="Arial"/>
      <family val="2"/>
      <charset val="238"/>
    </font>
    <font>
      <b/>
      <sz val="8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Grid">
        <fgColor theme="0" tint="-0.149967955565050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4" fillId="0" borderId="0"/>
  </cellStyleXfs>
  <cellXfs count="678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165" fontId="9" fillId="0" borderId="0" xfId="0" applyNumberFormat="1" applyFont="1" applyFill="1"/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5" borderId="0" xfId="0" applyFont="1" applyFill="1"/>
    <xf numFmtId="0" fontId="2" fillId="6" borderId="0" xfId="0" applyFont="1" applyFill="1"/>
    <xf numFmtId="0" fontId="9" fillId="0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/>
    <xf numFmtId="3" fontId="9" fillId="0" borderId="1" xfId="0" applyNumberFormat="1" applyFont="1" applyFill="1" applyBorder="1" applyAlignment="1" applyProtection="1">
      <alignment horizontal="left" vertical="center" wrapText="1"/>
    </xf>
    <xf numFmtId="3" fontId="7" fillId="3" borderId="1" xfId="0" applyNumberFormat="1" applyFont="1" applyFill="1" applyBorder="1" applyAlignment="1" applyProtection="1">
      <alignment horizontal="left" vertical="center" wrapText="1"/>
    </xf>
    <xf numFmtId="3" fontId="7" fillId="4" borderId="2" xfId="0" applyNumberFormat="1" applyFont="1" applyFill="1" applyBorder="1" applyAlignment="1" applyProtection="1">
      <alignment horizontal="left" vertical="center" wrapText="1"/>
    </xf>
    <xf numFmtId="3" fontId="9" fillId="0" borderId="2" xfId="0" applyNumberFormat="1" applyFont="1" applyFill="1" applyBorder="1" applyAlignment="1" applyProtection="1">
      <alignment horizontal="left" vertical="center" wrapText="1"/>
    </xf>
    <xf numFmtId="0" fontId="1" fillId="5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41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3" fillId="0" borderId="0" xfId="0" applyFont="1" applyBorder="1"/>
    <xf numFmtId="0" fontId="4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8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right" vertical="center"/>
    </xf>
    <xf numFmtId="41" fontId="19" fillId="5" borderId="1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41" fontId="4" fillId="8" borderId="1" xfId="0" applyNumberFormat="1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41" fontId="4" fillId="8" borderId="1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top"/>
    </xf>
    <xf numFmtId="165" fontId="10" fillId="0" borderId="0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0" fontId="18" fillId="9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41" fontId="18" fillId="9" borderId="1" xfId="0" applyNumberFormat="1" applyFont="1" applyFill="1" applyBorder="1" applyAlignment="1">
      <alignment vertical="center"/>
    </xf>
    <xf numFmtId="41" fontId="18" fillId="5" borderId="1" xfId="0" applyNumberFormat="1" applyFont="1" applyFill="1" applyBorder="1" applyAlignment="1">
      <alignment vertical="center"/>
    </xf>
    <xf numFmtId="41" fontId="18" fillId="6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 applyProtection="1"/>
    <xf numFmtId="10" fontId="21" fillId="8" borderId="1" xfId="0" applyNumberFormat="1" applyFont="1" applyFill="1" applyBorder="1" applyAlignment="1">
      <alignment horizontal="justify" vertical="center"/>
    </xf>
    <xf numFmtId="10" fontId="18" fillId="8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justify" vertical="center"/>
    </xf>
    <xf numFmtId="168" fontId="0" fillId="0" borderId="1" xfId="0" applyNumberFormat="1" applyFont="1" applyBorder="1" applyAlignment="1">
      <alignment horizontal="center" vertical="center"/>
    </xf>
    <xf numFmtId="168" fontId="0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68" fontId="22" fillId="0" borderId="1" xfId="0" applyNumberFormat="1" applyFont="1" applyBorder="1" applyAlignment="1">
      <alignment horizontal="center" vertical="center"/>
    </xf>
    <xf numFmtId="0" fontId="21" fillId="8" borderId="1" xfId="0" applyFont="1" applyFill="1" applyBorder="1" applyAlignment="1">
      <alignment horizontal="justify" vertical="center"/>
    </xf>
    <xf numFmtId="168" fontId="18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8" fontId="4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3" fillId="5" borderId="1" xfId="0" applyNumberFormat="1" applyFont="1" applyFill="1" applyBorder="1" applyAlignment="1">
      <alignment horizontal="center" vertical="center"/>
    </xf>
    <xf numFmtId="168" fontId="22" fillId="5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3" fontId="2" fillId="6" borderId="0" xfId="0" applyNumberFormat="1" applyFont="1" applyFill="1" applyBorder="1" applyAlignment="1">
      <alignment horizontal="right" vertical="center"/>
    </xf>
    <xf numFmtId="3" fontId="23" fillId="6" borderId="1" xfId="0" applyNumberFormat="1" applyFont="1" applyFill="1" applyBorder="1" applyAlignment="1">
      <alignment horizontal="right" vertical="center"/>
    </xf>
    <xf numFmtId="9" fontId="2" fillId="6" borderId="0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 applyProtection="1">
      <alignment horizontal="right" vertical="center"/>
    </xf>
    <xf numFmtId="9" fontId="2" fillId="6" borderId="4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>
      <alignment horizontal="left" vertical="center" wrapText="1"/>
    </xf>
    <xf numFmtId="49" fontId="7" fillId="6" borderId="4" xfId="0" applyNumberFormat="1" applyFont="1" applyFill="1" applyBorder="1" applyAlignment="1" applyProtection="1">
      <alignment horizontal="center" vertical="center"/>
    </xf>
    <xf numFmtId="49" fontId="7" fillId="6" borderId="2" xfId="0" applyNumberFormat="1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7" fillId="6" borderId="4" xfId="0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3" fontId="2" fillId="5" borderId="1" xfId="0" applyNumberFormat="1" applyFont="1" applyFill="1" applyBorder="1" applyAlignment="1" applyProtection="1">
      <alignment horizontal="right" vertical="center"/>
    </xf>
    <xf numFmtId="9" fontId="2" fillId="5" borderId="4" xfId="0" applyNumberFormat="1" applyFont="1" applyFill="1" applyBorder="1" applyAlignment="1" applyProtection="1">
      <alignment horizontal="center" vertical="center"/>
    </xf>
    <xf numFmtId="9" fontId="2" fillId="5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9" fontId="1" fillId="0" borderId="4" xfId="0" applyNumberFormat="1" applyFont="1" applyFill="1" applyBorder="1" applyAlignment="1" applyProtection="1">
      <alignment horizontal="center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49" fontId="7" fillId="5" borderId="4" xfId="0" quotePrefix="1" applyNumberFormat="1" applyFont="1" applyFill="1" applyBorder="1" applyAlignment="1" applyProtection="1">
      <alignment horizontal="center" vertical="center"/>
    </xf>
    <xf numFmtId="49" fontId="7" fillId="5" borderId="2" xfId="0" quotePrefix="1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4" fillId="5" borderId="2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49" fontId="9" fillId="0" borderId="4" xfId="0" quotePrefix="1" applyNumberFormat="1" applyFont="1" applyFill="1" applyBorder="1" applyAlignment="1" applyProtection="1">
      <alignment horizontal="center" vertical="center"/>
    </xf>
    <xf numFmtId="49" fontId="9" fillId="0" borderId="2" xfId="0" quotePrefix="1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9" fontId="2" fillId="0" borderId="2" xfId="0" applyNumberFormat="1" applyFont="1" applyFill="1" applyBorder="1" applyAlignment="1" applyProtection="1">
      <alignment horizontal="center" vertical="center"/>
    </xf>
    <xf numFmtId="49" fontId="7" fillId="0" borderId="4" xfId="0" quotePrefix="1" applyNumberFormat="1" applyFont="1" applyFill="1" applyBorder="1" applyAlignment="1" applyProtection="1">
      <alignment horizontal="center" vertical="center"/>
    </xf>
    <xf numFmtId="49" fontId="7" fillId="0" borderId="2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3" fontId="2" fillId="5" borderId="4" xfId="0" applyNumberFormat="1" applyFont="1" applyFill="1" applyBorder="1" applyAlignment="1" applyProtection="1">
      <alignment horizontal="right" vertical="center"/>
    </xf>
    <xf numFmtId="3" fontId="2" fillId="5" borderId="3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166" fontId="7" fillId="5" borderId="4" xfId="0" applyNumberFormat="1" applyFont="1" applyFill="1" applyBorder="1" applyAlignment="1" applyProtection="1">
      <alignment vertical="center"/>
    </xf>
    <xf numFmtId="166" fontId="7" fillId="5" borderId="3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9" fontId="5" fillId="0" borderId="4" xfId="0" applyNumberFormat="1" applyFont="1" applyFill="1" applyBorder="1" applyAlignment="1" applyProtection="1">
      <alignment horizontal="center" vertical="center"/>
    </xf>
    <xf numFmtId="9" fontId="5" fillId="0" borderId="2" xfId="0" applyNumberFormat="1" applyFont="1" applyFill="1" applyBorder="1" applyAlignment="1" applyProtection="1">
      <alignment horizontal="center" vertical="center"/>
    </xf>
    <xf numFmtId="166" fontId="7" fillId="0" borderId="4" xfId="0" applyNumberFormat="1" applyFont="1" applyFill="1" applyBorder="1" applyAlignment="1" applyProtection="1">
      <alignment vertical="center"/>
    </xf>
    <xf numFmtId="166" fontId="7" fillId="0" borderId="3" xfId="0" applyNumberFormat="1" applyFont="1" applyFill="1" applyBorder="1" applyAlignment="1" applyProtection="1">
      <alignment vertical="center"/>
    </xf>
    <xf numFmtId="166" fontId="9" fillId="0" borderId="4" xfId="0" applyNumberFormat="1" applyFont="1" applyFill="1" applyBorder="1" applyAlignment="1" applyProtection="1">
      <alignment vertical="center"/>
    </xf>
    <xf numFmtId="166" fontId="9" fillId="0" borderId="3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 vertical="center"/>
    </xf>
    <xf numFmtId="164" fontId="3" fillId="0" borderId="2" xfId="0" applyNumberFormat="1" applyFont="1" applyFill="1" applyBorder="1" applyAlignment="1" applyProtection="1">
      <alignment horizontal="left" vertical="center"/>
    </xf>
    <xf numFmtId="3" fontId="11" fillId="7" borderId="4" xfId="0" applyNumberFormat="1" applyFont="1" applyFill="1" applyBorder="1" applyAlignment="1" applyProtection="1">
      <alignment horizontal="center" vertical="center"/>
    </xf>
    <xf numFmtId="3" fontId="11" fillId="7" borderId="3" xfId="0" applyNumberFormat="1" applyFont="1" applyFill="1" applyBorder="1" applyAlignment="1" applyProtection="1">
      <alignment horizontal="center" vertical="center"/>
    </xf>
    <xf numFmtId="3" fontId="11" fillId="7" borderId="2" xfId="0" applyNumberFormat="1" applyFont="1" applyFill="1" applyBorder="1" applyAlignment="1" applyProtection="1">
      <alignment horizontal="center" vertical="center"/>
    </xf>
    <xf numFmtId="9" fontId="11" fillId="7" borderId="4" xfId="0" quotePrefix="1" applyNumberFormat="1" applyFont="1" applyFill="1" applyBorder="1" applyAlignment="1" applyProtection="1">
      <alignment horizontal="center" vertical="center"/>
    </xf>
    <xf numFmtId="9" fontId="11" fillId="7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166" fontId="9" fillId="0" borderId="2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3" fontId="4" fillId="6" borderId="4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3" fontId="4" fillId="6" borderId="2" xfId="0" applyNumberFormat="1" applyFont="1" applyFill="1" applyBorder="1" applyAlignment="1" applyProtection="1">
      <alignment horizontal="right" vertical="center"/>
    </xf>
    <xf numFmtId="3" fontId="4" fillId="6" borderId="4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2" xfId="0" applyNumberFormat="1" applyFont="1" applyFill="1" applyBorder="1" applyAlignment="1" applyProtection="1">
      <alignment horizontal="center" vertical="center"/>
    </xf>
    <xf numFmtId="9" fontId="4" fillId="6" borderId="4" xfId="0" applyNumberFormat="1" applyFont="1" applyFill="1" applyBorder="1" applyAlignment="1" applyProtection="1">
      <alignment horizontal="center" vertical="center"/>
    </xf>
    <xf numFmtId="9" fontId="4" fillId="6" borderId="2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/>
    </xf>
    <xf numFmtId="3" fontId="2" fillId="5" borderId="4" xfId="0" applyNumberFormat="1" applyFont="1" applyFill="1" applyBorder="1" applyAlignment="1" applyProtection="1">
      <alignment horizontal="center" vertical="center"/>
    </xf>
    <xf numFmtId="3" fontId="2" fillId="5" borderId="3" xfId="0" applyNumberFormat="1" applyFont="1" applyFill="1" applyBorder="1" applyAlignment="1" applyProtection="1">
      <alignment horizontal="center" vertical="center"/>
    </xf>
    <xf numFmtId="3" fontId="2" fillId="5" borderId="2" xfId="0" applyNumberFormat="1" applyFont="1" applyFill="1" applyBorder="1" applyAlignment="1" applyProtection="1">
      <alignment horizontal="center" vertical="center"/>
    </xf>
    <xf numFmtId="49" fontId="7" fillId="5" borderId="4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3" fontId="1" fillId="7" borderId="4" xfId="0" applyNumberFormat="1" applyFont="1" applyFill="1" applyBorder="1" applyAlignment="1" applyProtection="1">
      <alignment horizontal="right" vertical="center"/>
    </xf>
    <xf numFmtId="3" fontId="1" fillId="7" borderId="3" xfId="0" applyNumberFormat="1" applyFont="1" applyFill="1" applyBorder="1" applyAlignment="1" applyProtection="1">
      <alignment horizontal="right" vertical="center"/>
    </xf>
    <xf numFmtId="3" fontId="1" fillId="7" borderId="2" xfId="0" applyNumberFormat="1" applyFont="1" applyFill="1" applyBorder="1" applyAlignment="1" applyProtection="1">
      <alignment horizontal="right" vertical="center"/>
    </xf>
    <xf numFmtId="3" fontId="1" fillId="7" borderId="4" xfId="0" applyNumberFormat="1" applyFont="1" applyFill="1" applyBorder="1" applyAlignment="1" applyProtection="1">
      <alignment horizontal="center" vertical="center"/>
    </xf>
    <xf numFmtId="3" fontId="1" fillId="7" borderId="3" xfId="0" applyNumberFormat="1" applyFont="1" applyFill="1" applyBorder="1" applyAlignment="1" applyProtection="1">
      <alignment horizontal="center" vertical="center"/>
    </xf>
    <xf numFmtId="3" fontId="1" fillId="7" borderId="2" xfId="0" applyNumberFormat="1" applyFont="1" applyFill="1" applyBorder="1" applyAlignment="1" applyProtection="1">
      <alignment horizontal="center" vertical="center"/>
    </xf>
    <xf numFmtId="9" fontId="1" fillId="7" borderId="4" xfId="0" applyNumberFormat="1" applyFont="1" applyFill="1" applyBorder="1" applyAlignment="1" applyProtection="1">
      <alignment horizontal="center" vertical="center"/>
    </xf>
    <xf numFmtId="9" fontId="1" fillId="7" borderId="2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3" xfId="0" applyFont="1" applyBorder="1" applyProtection="1"/>
    <xf numFmtId="0" fontId="13" fillId="0" borderId="2" xfId="0" applyFont="1" applyBorder="1" applyProtection="1"/>
    <xf numFmtId="3" fontId="1" fillId="7" borderId="4" xfId="0" applyNumberFormat="1" applyFont="1" applyFill="1" applyBorder="1" applyAlignment="1" applyProtection="1">
      <alignment horizontal="center" vertical="center"/>
      <protection locked="0"/>
    </xf>
    <xf numFmtId="3" fontId="1" fillId="7" borderId="3" xfId="0" applyNumberFormat="1" applyFont="1" applyFill="1" applyBorder="1" applyAlignment="1" applyProtection="1">
      <alignment horizontal="center" vertical="center"/>
      <protection locked="0"/>
    </xf>
    <xf numFmtId="3" fontId="1" fillId="7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top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165" fontId="1" fillId="0" borderId="9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/>
    <xf numFmtId="0" fontId="0" fillId="0" borderId="10" xfId="0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/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horizontal="right" vertical="center"/>
    </xf>
    <xf numFmtId="9" fontId="2" fillId="3" borderId="4" xfId="0" applyNumberFormat="1" applyFont="1" applyFill="1" applyBorder="1" applyAlignment="1" applyProtection="1">
      <alignment horizontal="center" vertical="center"/>
    </xf>
    <xf numFmtId="9" fontId="2" fillId="3" borderId="2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vertical="center" wrapText="1"/>
    </xf>
    <xf numFmtId="3" fontId="2" fillId="3" borderId="4" xfId="0" applyNumberFormat="1" applyFont="1" applyFill="1" applyBorder="1" applyAlignment="1" applyProtection="1">
      <alignment vertical="center" wrapText="1"/>
    </xf>
    <xf numFmtId="3" fontId="2" fillId="3" borderId="3" xfId="0" applyNumberFormat="1" applyFont="1" applyFill="1" applyBorder="1" applyAlignment="1" applyProtection="1">
      <alignment vertical="center" wrapText="1"/>
    </xf>
    <xf numFmtId="3" fontId="2" fillId="3" borderId="2" xfId="0" applyNumberFormat="1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vertical="center" wrapText="1"/>
    </xf>
    <xf numFmtId="3" fontId="1" fillId="0" borderId="4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vertical="center" wrapText="1"/>
    </xf>
    <xf numFmtId="3" fontId="1" fillId="0" borderId="2" xfId="0" applyNumberFormat="1" applyFont="1" applyFill="1" applyBorder="1" applyAlignment="1" applyProtection="1">
      <alignment vertical="center" wrapText="1"/>
    </xf>
    <xf numFmtId="9" fontId="1" fillId="7" borderId="4" xfId="0" applyNumberFormat="1" applyFont="1" applyFill="1" applyBorder="1" applyAlignment="1">
      <alignment horizontal="center" vertical="center"/>
    </xf>
    <xf numFmtId="9" fontId="1" fillId="7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Fill="1" applyBorder="1" applyAlignment="1" applyProtection="1">
      <alignment horizontal="righ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165" fontId="10" fillId="0" borderId="6" xfId="0" applyNumberFormat="1" applyFont="1" applyFill="1" applyBorder="1" applyAlignment="1" applyProtection="1">
      <alignment horizontal="center" vertical="center"/>
    </xf>
    <xf numFmtId="165" fontId="10" fillId="0" borderId="7" xfId="0" applyNumberFormat="1" applyFont="1" applyFill="1" applyBorder="1" applyAlignment="1" applyProtection="1">
      <alignment horizontal="center" vertical="center"/>
    </xf>
    <xf numFmtId="165" fontId="1" fillId="0" borderId="8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3" fontId="2" fillId="3" borderId="2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" fontId="2" fillId="4" borderId="4" xfId="0" applyNumberFormat="1" applyFont="1" applyFill="1" applyBorder="1" applyAlignment="1" applyProtection="1">
      <alignment horizontal="right" vertical="center" wrapText="1"/>
    </xf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2" fillId="4" borderId="2" xfId="0" applyNumberFormat="1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vertical="center"/>
    </xf>
    <xf numFmtId="3" fontId="2" fillId="3" borderId="4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quotePrefix="1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4" borderId="1" xfId="0" quotePrefix="1" applyNumberFormat="1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7" fillId="3" borderId="1" xfId="0" quotePrefix="1" applyNumberFormat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vertical="center"/>
    </xf>
    <xf numFmtId="3" fontId="2" fillId="6" borderId="0" xfId="0" applyNumberFormat="1" applyFont="1" applyFill="1" applyBorder="1" applyAlignment="1">
      <alignment vertical="center"/>
    </xf>
    <xf numFmtId="49" fontId="7" fillId="6" borderId="4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3" fontId="2" fillId="6" borderId="4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23" fillId="0" borderId="4" xfId="0" applyNumberFormat="1" applyFont="1" applyFill="1" applyBorder="1" applyAlignment="1">
      <alignment horizontal="center"/>
    </xf>
    <xf numFmtId="3" fontId="23" fillId="0" borderId="3" xfId="0" applyNumberFormat="1" applyFont="1" applyFill="1" applyBorder="1" applyAlignment="1">
      <alignment horizontal="center"/>
    </xf>
    <xf numFmtId="3" fontId="23" fillId="0" borderId="2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vertical="center"/>
    </xf>
    <xf numFmtId="166" fontId="9" fillId="0" borderId="3" xfId="0" applyNumberFormat="1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166" fontId="7" fillId="5" borderId="4" xfId="0" applyNumberFormat="1" applyFont="1" applyFill="1" applyBorder="1" applyAlignment="1">
      <alignment vertical="center"/>
    </xf>
    <xf numFmtId="166" fontId="7" fillId="5" borderId="3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3" fontId="4" fillId="6" borderId="4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/>
    <xf numFmtId="165" fontId="1" fillId="0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0" fillId="0" borderId="10" xfId="0" applyFont="1" applyBorder="1" applyAlignment="1"/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9" fillId="0" borderId="4" xfId="0" quotePrefix="1" applyNumberFormat="1" applyFont="1" applyFill="1" applyBorder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 applyProtection="1">
      <alignment horizontal="center" vertical="center"/>
      <protection locked="0"/>
    </xf>
    <xf numFmtId="3" fontId="11" fillId="7" borderId="3" xfId="0" applyNumberFormat="1" applyFont="1" applyFill="1" applyBorder="1" applyAlignment="1" applyProtection="1">
      <alignment horizontal="center" vertical="center"/>
      <protection locked="0"/>
    </xf>
    <xf numFmtId="3" fontId="11" fillId="7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6" fontId="9" fillId="0" borderId="2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9" fontId="11" fillId="7" borderId="4" xfId="0" quotePrefix="1" applyNumberFormat="1" applyFont="1" applyFill="1" applyBorder="1" applyAlignment="1">
      <alignment horizontal="center" vertical="center"/>
    </xf>
    <xf numFmtId="9" fontId="11" fillId="7" borderId="2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6" fontId="7" fillId="0" borderId="4" xfId="0" applyNumberFormat="1" applyFont="1" applyFill="1" applyBorder="1" applyAlignment="1">
      <alignment vertical="center"/>
    </xf>
    <xf numFmtId="166" fontId="7" fillId="0" borderId="3" xfId="0" applyNumberFormat="1" applyFont="1" applyFill="1" applyBorder="1" applyAlignment="1">
      <alignment vertical="center"/>
    </xf>
    <xf numFmtId="3" fontId="1" fillId="7" borderId="4" xfId="0" applyNumberFormat="1" applyFont="1" applyFill="1" applyBorder="1" applyAlignment="1" applyProtection="1">
      <alignment horizontal="right" vertical="center"/>
      <protection locked="0"/>
    </xf>
    <xf numFmtId="3" fontId="1" fillId="7" borderId="3" xfId="0" applyNumberFormat="1" applyFont="1" applyFill="1" applyBorder="1" applyAlignment="1" applyProtection="1">
      <alignment horizontal="right" vertical="center"/>
      <protection locked="0"/>
    </xf>
    <xf numFmtId="3" fontId="1" fillId="7" borderId="2" xfId="0" applyNumberFormat="1" applyFont="1" applyFill="1" applyBorder="1" applyAlignment="1" applyProtection="1">
      <alignment horizontal="right" vertical="center"/>
      <protection locked="0"/>
    </xf>
    <xf numFmtId="9" fontId="2" fillId="7" borderId="4" xfId="0" applyNumberFormat="1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9" fontId="2" fillId="6" borderId="4" xfId="0" applyNumberFormat="1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49" fontId="7" fillId="5" borderId="4" xfId="0" quotePrefix="1" applyNumberFormat="1" applyFont="1" applyFill="1" applyBorder="1" applyAlignment="1">
      <alignment horizontal="center" vertical="center"/>
    </xf>
    <xf numFmtId="49" fontId="7" fillId="5" borderId="2" xfId="0" quotePrefix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49" fontId="7" fillId="0" borderId="4" xfId="0" quotePrefix="1" applyNumberFormat="1" applyFont="1" applyFill="1" applyBorder="1" applyAlignment="1">
      <alignment horizontal="center" vertical="center"/>
    </xf>
    <xf numFmtId="49" fontId="7" fillId="0" borderId="2" xfId="0" quotePrefix="1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3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center" vertical="center"/>
    </xf>
    <xf numFmtId="9" fontId="4" fillId="6" borderId="2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2" xfId="0" applyFont="1" applyBorder="1"/>
    <xf numFmtId="0" fontId="11" fillId="0" borderId="0" xfId="0" applyFont="1" applyFill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1" fillId="7" borderId="4" xfId="0" quotePrefix="1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Fill="1" applyBorder="1" applyAlignment="1" applyProtection="1">
      <alignment horizontal="right" vertical="center"/>
      <protection locked="0"/>
    </xf>
    <xf numFmtId="167" fontId="1" fillId="0" borderId="3" xfId="0" applyNumberFormat="1" applyFont="1" applyFill="1" applyBorder="1" applyAlignment="1" applyProtection="1">
      <alignment horizontal="right" vertical="center"/>
      <protection locked="0"/>
    </xf>
    <xf numFmtId="167" fontId="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7" borderId="4" xfId="0" applyNumberFormat="1" applyFont="1" applyFill="1" applyBorder="1" applyAlignment="1" applyProtection="1">
      <alignment horizontal="right" vertical="center"/>
      <protection locked="0"/>
    </xf>
    <xf numFmtId="3" fontId="11" fillId="7" borderId="3" xfId="0" applyNumberFormat="1" applyFont="1" applyFill="1" applyBorder="1" applyAlignment="1" applyProtection="1">
      <alignment horizontal="right" vertical="center"/>
      <protection locked="0"/>
    </xf>
    <xf numFmtId="3" fontId="11" fillId="7" borderId="2" xfId="0" applyNumberFormat="1" applyFont="1" applyFill="1" applyBorder="1" applyAlignment="1" applyProtection="1">
      <alignment horizontal="right" vertical="center"/>
      <protection locked="0"/>
    </xf>
    <xf numFmtId="9" fontId="11" fillId="0" borderId="4" xfId="0" applyNumberFormat="1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2" fillId="6" borderId="4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3" fontId="2" fillId="6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quotePrefix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9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3" fontId="2" fillId="6" borderId="4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/>
    </xf>
    <xf numFmtId="0" fontId="1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top"/>
    </xf>
    <xf numFmtId="0" fontId="18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165" fontId="20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5" fontId="20" fillId="0" borderId="5" xfId="0" applyNumberFormat="1" applyFont="1" applyFill="1" applyBorder="1" applyAlignment="1">
      <alignment horizontal="center" vertical="center"/>
    </xf>
    <xf numFmtId="165" fontId="20" fillId="0" borderId="6" xfId="0" applyNumberFormat="1" applyFont="1" applyFill="1" applyBorder="1" applyAlignment="1">
      <alignment horizontal="center" vertical="center"/>
    </xf>
    <xf numFmtId="165" fontId="20" fillId="0" borderId="7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 vertical="top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9" fillId="0" borderId="4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5" borderId="4" xfId="0" quotePrefix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5" fontId="10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I228"/>
  <sheetViews>
    <sheetView view="pageBreakPreview" zoomScaleSheetLayoutView="100" workbookViewId="0">
      <pane xSplit="28" ySplit="7" topLeftCell="AC17" activePane="bottomRight" state="frozen"/>
      <selection pane="topRight" activeCell="AC1" sqref="AC1"/>
      <selection pane="bottomLeft" activeCell="A8" sqref="A8"/>
      <selection pane="bottomRight" activeCell="C5" sqref="C5:AB6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271" t="s">
        <v>930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</row>
    <row r="2" spans="1:61" ht="28.5" customHeight="1">
      <c r="A2" s="272" t="s">
        <v>443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4"/>
    </row>
    <row r="3" spans="1:61" ht="15" customHeight="1">
      <c r="A3" s="275" t="s">
        <v>715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7"/>
    </row>
    <row r="4" spans="1:61" ht="15.95" customHeight="1">
      <c r="A4" s="278" t="s">
        <v>444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"/>
    </row>
    <row r="5" spans="1:61" ht="15.95" customHeight="1">
      <c r="A5" s="280" t="s">
        <v>441</v>
      </c>
      <c r="B5" s="280"/>
      <c r="C5" s="281" t="s">
        <v>26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2" t="s">
        <v>442</v>
      </c>
      <c r="AD5" s="282"/>
      <c r="AE5" s="283" t="s">
        <v>470</v>
      </c>
      <c r="AF5" s="283"/>
      <c r="AG5" s="283"/>
      <c r="AH5" s="283"/>
      <c r="AI5" s="283"/>
      <c r="AJ5" s="283"/>
      <c r="AK5" s="283"/>
      <c r="AL5" s="283"/>
      <c r="AM5" s="284" t="s">
        <v>711</v>
      </c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6"/>
      <c r="BC5" s="287" t="s">
        <v>438</v>
      </c>
      <c r="BD5" s="287"/>
      <c r="BE5" s="287"/>
      <c r="BF5" s="287"/>
      <c r="BG5" s="287" t="s">
        <v>439</v>
      </c>
      <c r="BH5" s="287"/>
      <c r="BI5" s="2"/>
    </row>
    <row r="6" spans="1:61" ht="39.75" customHeight="1">
      <c r="A6" s="280"/>
      <c r="B6" s="280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2"/>
      <c r="AD6" s="282"/>
      <c r="AE6" s="293" t="s">
        <v>468</v>
      </c>
      <c r="AF6" s="294"/>
      <c r="AG6" s="294"/>
      <c r="AH6" s="294"/>
      <c r="AI6" s="293" t="s">
        <v>469</v>
      </c>
      <c r="AJ6" s="294"/>
      <c r="AK6" s="294"/>
      <c r="AL6" s="294"/>
      <c r="AM6" s="265" t="s">
        <v>471</v>
      </c>
      <c r="AN6" s="266"/>
      <c r="AO6" s="266"/>
      <c r="AP6" s="267"/>
      <c r="AQ6" s="265" t="s">
        <v>474</v>
      </c>
      <c r="AR6" s="266"/>
      <c r="AS6" s="266"/>
      <c r="AT6" s="267"/>
      <c r="AU6" s="265" t="s">
        <v>472</v>
      </c>
      <c r="AV6" s="266"/>
      <c r="AW6" s="266"/>
      <c r="AX6" s="267"/>
      <c r="AY6" s="265" t="s">
        <v>473</v>
      </c>
      <c r="AZ6" s="266"/>
      <c r="BA6" s="266"/>
      <c r="BB6" s="267"/>
      <c r="BC6" s="287"/>
      <c r="BD6" s="287"/>
      <c r="BE6" s="287"/>
      <c r="BF6" s="287"/>
      <c r="BG6" s="287"/>
      <c r="BH6" s="287"/>
    </row>
    <row r="7" spans="1:61">
      <c r="A7" s="291" t="s">
        <v>176</v>
      </c>
      <c r="B7" s="292"/>
      <c r="C7" s="288" t="s">
        <v>177</v>
      </c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8" t="s">
        <v>178</v>
      </c>
      <c r="AD7" s="289"/>
      <c r="AE7" s="288" t="s">
        <v>175</v>
      </c>
      <c r="AF7" s="289"/>
      <c r="AG7" s="289"/>
      <c r="AH7" s="290"/>
      <c r="AI7" s="288" t="s">
        <v>440</v>
      </c>
      <c r="AJ7" s="289"/>
      <c r="AK7" s="289"/>
      <c r="AL7" s="290"/>
      <c r="AM7" s="288" t="s">
        <v>567</v>
      </c>
      <c r="AN7" s="289"/>
      <c r="AO7" s="289"/>
      <c r="AP7" s="290"/>
      <c r="AQ7" s="288" t="s">
        <v>568</v>
      </c>
      <c r="AR7" s="289"/>
      <c r="AS7" s="289"/>
      <c r="AT7" s="290"/>
      <c r="AU7" s="288" t="s">
        <v>582</v>
      </c>
      <c r="AV7" s="289"/>
      <c r="AW7" s="289"/>
      <c r="AX7" s="290"/>
      <c r="AY7" s="288" t="s">
        <v>583</v>
      </c>
      <c r="AZ7" s="289"/>
      <c r="BA7" s="289"/>
      <c r="BB7" s="290"/>
      <c r="BC7" s="288" t="s">
        <v>584</v>
      </c>
      <c r="BD7" s="289"/>
      <c r="BE7" s="289"/>
      <c r="BF7" s="290"/>
      <c r="BG7" s="288" t="s">
        <v>585</v>
      </c>
      <c r="BH7" s="290"/>
    </row>
    <row r="8" spans="1:61" ht="20.100000000000001" customHeight="1">
      <c r="A8" s="221" t="s">
        <v>0</v>
      </c>
      <c r="B8" s="215"/>
      <c r="C8" s="211" t="s">
        <v>242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/>
      <c r="AC8" s="253" t="s">
        <v>243</v>
      </c>
      <c r="AD8" s="254"/>
      <c r="AE8" s="164">
        <f>IF(VLOOKUP($AC8,'04'!$AC$8:$BH$265,3,FALSE)+VLOOKUP($AC8,'05'!$AC$8:$BP$229,7,FALSE)+VLOOKUP($AC8,'05'!$AC$8:$BP$229,11,FALSE)+VLOOKUP($AC8,'06'!$AC$8:$BH$229,3,FALSE)=0,"",VLOOKUP($AC8,'04'!$AC$8:$BH$265,3,FALSE)+VLOOKUP($AC8,'05'!$AC$8:$BP$229,7,FALSE)+VLOOKUP($AC8,'05'!$AC$8:$BP$229,11,FALSE)+VLOOKUP($AC8,'06'!$AC$8:$BH$229,3,FALSE))</f>
        <v>67379</v>
      </c>
      <c r="AF8" s="165"/>
      <c r="AG8" s="165"/>
      <c r="AH8" s="166"/>
      <c r="AI8" s="164"/>
      <c r="AJ8" s="165"/>
      <c r="AK8" s="165"/>
      <c r="AL8" s="166"/>
      <c r="AM8" s="255"/>
      <c r="AN8" s="256"/>
      <c r="AO8" s="256"/>
      <c r="AP8" s="257"/>
      <c r="AQ8" s="268" t="s">
        <v>710</v>
      </c>
      <c r="AR8" s="269"/>
      <c r="AS8" s="269"/>
      <c r="AT8" s="270"/>
      <c r="AU8" s="203"/>
      <c r="AV8" s="204"/>
      <c r="AW8" s="204"/>
      <c r="AX8" s="205"/>
      <c r="AY8" s="268" t="s">
        <v>710</v>
      </c>
      <c r="AZ8" s="269"/>
      <c r="BA8" s="269"/>
      <c r="BB8" s="270"/>
      <c r="BC8" s="255"/>
      <c r="BD8" s="256"/>
      <c r="BE8" s="256"/>
      <c r="BF8" s="257"/>
      <c r="BG8" s="261" t="str">
        <f>IF(AI8&gt;0,BC8/AI8,"n.é.")</f>
        <v>n.é.</v>
      </c>
      <c r="BH8" s="262"/>
    </row>
    <row r="9" spans="1:61" ht="20.100000000000001" customHeight="1">
      <c r="A9" s="221" t="s">
        <v>1</v>
      </c>
      <c r="B9" s="215"/>
      <c r="C9" s="159" t="s">
        <v>244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1"/>
      <c r="AC9" s="253" t="s">
        <v>245</v>
      </c>
      <c r="AD9" s="254"/>
      <c r="AE9" s="164">
        <f>IF(VLOOKUP($AC9,'04'!$AC$8:$BH$265,3,FALSE)+VLOOKUP($AC9,'05'!$AC$8:$BP$229,7,FALSE)+VLOOKUP($AC9,'05'!$AC$8:$BP$229,11,FALSE)+VLOOKUP($AC9,'06'!$AC$8:$BH$229,3,FALSE)=0,"",VLOOKUP($AC9,'04'!$AC$8:$BH$265,3,FALSE)+VLOOKUP($AC9,'05'!$AC$8:$BP$229,7,FALSE)+VLOOKUP($AC9,'05'!$AC$8:$BP$229,11,FALSE)+VLOOKUP($AC9,'06'!$AC$8:$BH$229,3,FALSE))</f>
        <v>40086</v>
      </c>
      <c r="AF9" s="165"/>
      <c r="AG9" s="165"/>
      <c r="AH9" s="166"/>
      <c r="AI9" s="164"/>
      <c r="AJ9" s="165"/>
      <c r="AK9" s="165"/>
      <c r="AL9" s="166"/>
      <c r="AM9" s="255"/>
      <c r="AN9" s="256"/>
      <c r="AO9" s="256"/>
      <c r="AP9" s="257"/>
      <c r="AQ9" s="258" t="s">
        <v>710</v>
      </c>
      <c r="AR9" s="259"/>
      <c r="AS9" s="259"/>
      <c r="AT9" s="260"/>
      <c r="AU9" s="203"/>
      <c r="AV9" s="204"/>
      <c r="AW9" s="204"/>
      <c r="AX9" s="205"/>
      <c r="AY9" s="258" t="s">
        <v>710</v>
      </c>
      <c r="AZ9" s="259"/>
      <c r="BA9" s="259"/>
      <c r="BB9" s="260"/>
      <c r="BC9" s="255"/>
      <c r="BD9" s="256"/>
      <c r="BE9" s="256"/>
      <c r="BF9" s="257"/>
      <c r="BG9" s="261" t="str">
        <f t="shared" ref="BG9:BG72" si="0">IF(AI9&gt;0,BC9/AI9,"n.é.")</f>
        <v>n.é.</v>
      </c>
      <c r="BH9" s="262"/>
    </row>
    <row r="10" spans="1:61" ht="20.100000000000001" customHeight="1">
      <c r="A10" s="221" t="s">
        <v>2</v>
      </c>
      <c r="B10" s="215"/>
      <c r="C10" s="159" t="s">
        <v>246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1"/>
      <c r="AC10" s="253" t="s">
        <v>247</v>
      </c>
      <c r="AD10" s="254"/>
      <c r="AE10" s="164">
        <f>IF(VLOOKUP($AC10,'04'!$AC$8:$BH$265,3,FALSE)+VLOOKUP($AC10,'05'!$AC$8:$BP$229,7,FALSE)+VLOOKUP($AC10,'05'!$AC$8:$BP$229,11,FALSE)+VLOOKUP($AC10,'06'!$AC$8:$BH$229,3,FALSE)=0,"",VLOOKUP($AC10,'04'!$AC$8:$BH$265,3,FALSE)+VLOOKUP($AC10,'05'!$AC$8:$BP$229,7,FALSE)+VLOOKUP($AC10,'05'!$AC$8:$BP$229,11,FALSE)+VLOOKUP($AC10,'06'!$AC$8:$BH$229,3,FALSE))</f>
        <v>29164</v>
      </c>
      <c r="AF10" s="165"/>
      <c r="AG10" s="165"/>
      <c r="AH10" s="166"/>
      <c r="AI10" s="164"/>
      <c r="AJ10" s="165"/>
      <c r="AK10" s="165"/>
      <c r="AL10" s="166"/>
      <c r="AM10" s="255"/>
      <c r="AN10" s="256"/>
      <c r="AO10" s="256"/>
      <c r="AP10" s="257"/>
      <c r="AQ10" s="258" t="s">
        <v>710</v>
      </c>
      <c r="AR10" s="259"/>
      <c r="AS10" s="259"/>
      <c r="AT10" s="260"/>
      <c r="AU10" s="203"/>
      <c r="AV10" s="204"/>
      <c r="AW10" s="204"/>
      <c r="AX10" s="205"/>
      <c r="AY10" s="258" t="s">
        <v>710</v>
      </c>
      <c r="AZ10" s="259"/>
      <c r="BA10" s="259"/>
      <c r="BB10" s="260"/>
      <c r="BC10" s="255"/>
      <c r="BD10" s="256"/>
      <c r="BE10" s="256"/>
      <c r="BF10" s="257"/>
      <c r="BG10" s="261" t="str">
        <f t="shared" si="0"/>
        <v>n.é.</v>
      </c>
      <c r="BH10" s="262"/>
    </row>
    <row r="11" spans="1:61" ht="20.100000000000001" customHeight="1">
      <c r="A11" s="221" t="s">
        <v>3</v>
      </c>
      <c r="B11" s="215"/>
      <c r="C11" s="159" t="s">
        <v>248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1"/>
      <c r="AC11" s="253" t="s">
        <v>249</v>
      </c>
      <c r="AD11" s="254"/>
      <c r="AE11" s="164">
        <f>IF(VLOOKUP($AC11,'04'!$AC$8:$BH$265,3,FALSE)+VLOOKUP($AC11,'05'!$AC$8:$BP$229,7,FALSE)+VLOOKUP($AC11,'05'!$AC$8:$BP$229,11,FALSE)+VLOOKUP($AC11,'06'!$AC$8:$BH$229,3,FALSE)=0,"",VLOOKUP($AC11,'04'!$AC$8:$BH$265,3,FALSE)+VLOOKUP($AC11,'05'!$AC$8:$BP$229,7,FALSE)+VLOOKUP($AC11,'05'!$AC$8:$BP$229,11,FALSE)+VLOOKUP($AC11,'06'!$AC$8:$BH$229,3,FALSE))</f>
        <v>2819</v>
      </c>
      <c r="AF11" s="165"/>
      <c r="AG11" s="165"/>
      <c r="AH11" s="166"/>
      <c r="AI11" s="164"/>
      <c r="AJ11" s="165"/>
      <c r="AK11" s="165"/>
      <c r="AL11" s="166"/>
      <c r="AM11" s="255"/>
      <c r="AN11" s="256"/>
      <c r="AO11" s="256"/>
      <c r="AP11" s="257"/>
      <c r="AQ11" s="258" t="s">
        <v>710</v>
      </c>
      <c r="AR11" s="259"/>
      <c r="AS11" s="259"/>
      <c r="AT11" s="260"/>
      <c r="AU11" s="203"/>
      <c r="AV11" s="204"/>
      <c r="AW11" s="204"/>
      <c r="AX11" s="205"/>
      <c r="AY11" s="258" t="s">
        <v>710</v>
      </c>
      <c r="AZ11" s="259"/>
      <c r="BA11" s="259"/>
      <c r="BB11" s="260"/>
      <c r="BC11" s="255"/>
      <c r="BD11" s="256"/>
      <c r="BE11" s="256"/>
      <c r="BF11" s="257"/>
      <c r="BG11" s="261" t="str">
        <f t="shared" si="0"/>
        <v>n.é.</v>
      </c>
      <c r="BH11" s="262"/>
    </row>
    <row r="12" spans="1:61" ht="20.100000000000001" customHeight="1">
      <c r="A12" s="221" t="s">
        <v>4</v>
      </c>
      <c r="B12" s="215"/>
      <c r="C12" s="159" t="s">
        <v>720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1"/>
      <c r="AC12" s="253" t="s">
        <v>250</v>
      </c>
      <c r="AD12" s="254"/>
      <c r="AE12" s="164" t="str">
        <f>IF(VLOOKUP($AC12,'04'!$AC$8:$BH$265,3,FALSE)+VLOOKUP($AC12,'05'!$AC$8:$BP$229,7,FALSE)+VLOOKUP($AC12,'05'!$AC$8:$BP$229,11,FALSE)+VLOOKUP($AC12,'06'!$AC$8:$BH$229,3,FALSE)=0,"",VLOOKUP($AC12,'04'!$AC$8:$BH$265,3,FALSE)+VLOOKUP($AC12,'05'!$AC$8:$BP$229,7,FALSE)+VLOOKUP($AC12,'05'!$AC$8:$BP$229,11,FALSE)+VLOOKUP($AC12,'06'!$AC$8:$BH$229,3,FALSE))</f>
        <v/>
      </c>
      <c r="AF12" s="165"/>
      <c r="AG12" s="165"/>
      <c r="AH12" s="166"/>
      <c r="AI12" s="164"/>
      <c r="AJ12" s="165"/>
      <c r="AK12" s="165"/>
      <c r="AL12" s="166"/>
      <c r="AM12" s="255"/>
      <c r="AN12" s="256"/>
      <c r="AO12" s="256"/>
      <c r="AP12" s="257"/>
      <c r="AQ12" s="258" t="s">
        <v>710</v>
      </c>
      <c r="AR12" s="259"/>
      <c r="AS12" s="259"/>
      <c r="AT12" s="260"/>
      <c r="AU12" s="203"/>
      <c r="AV12" s="204"/>
      <c r="AW12" s="204"/>
      <c r="AX12" s="205"/>
      <c r="AY12" s="258" t="s">
        <v>710</v>
      </c>
      <c r="AZ12" s="259"/>
      <c r="BA12" s="259"/>
      <c r="BB12" s="260"/>
      <c r="BC12" s="255"/>
      <c r="BD12" s="256"/>
      <c r="BE12" s="256"/>
      <c r="BF12" s="257"/>
      <c r="BG12" s="261" t="str">
        <f t="shared" si="0"/>
        <v>n.é.</v>
      </c>
      <c r="BH12" s="262"/>
    </row>
    <row r="13" spans="1:61" ht="20.100000000000001" customHeight="1">
      <c r="A13" s="221" t="s">
        <v>5</v>
      </c>
      <c r="B13" s="215"/>
      <c r="C13" s="159" t="s">
        <v>721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1"/>
      <c r="AC13" s="253" t="s">
        <v>251</v>
      </c>
      <c r="AD13" s="254"/>
      <c r="AE13" s="164" t="str">
        <f>IF(VLOOKUP($AC13,'04'!$AC$8:$BH$265,3,FALSE)+VLOOKUP($AC13,'05'!$AC$8:$BP$229,7,FALSE)+VLOOKUP($AC13,'05'!$AC$8:$BP$229,11,FALSE)+VLOOKUP($AC13,'06'!$AC$8:$BH$229,3,FALSE)=0,"",VLOOKUP($AC13,'04'!$AC$8:$BH$265,3,FALSE)+VLOOKUP($AC13,'05'!$AC$8:$BP$229,7,FALSE)+VLOOKUP($AC13,'05'!$AC$8:$BP$229,11,FALSE)+VLOOKUP($AC13,'06'!$AC$8:$BH$229,3,FALSE))</f>
        <v/>
      </c>
      <c r="AF13" s="165"/>
      <c r="AG13" s="165"/>
      <c r="AH13" s="166"/>
      <c r="AI13" s="164"/>
      <c r="AJ13" s="165"/>
      <c r="AK13" s="165"/>
      <c r="AL13" s="166"/>
      <c r="AM13" s="255"/>
      <c r="AN13" s="256"/>
      <c r="AO13" s="256"/>
      <c r="AP13" s="257"/>
      <c r="AQ13" s="258" t="s">
        <v>710</v>
      </c>
      <c r="AR13" s="259"/>
      <c r="AS13" s="259"/>
      <c r="AT13" s="260"/>
      <c r="AU13" s="203"/>
      <c r="AV13" s="204"/>
      <c r="AW13" s="204"/>
      <c r="AX13" s="205"/>
      <c r="AY13" s="258" t="s">
        <v>710</v>
      </c>
      <c r="AZ13" s="259"/>
      <c r="BA13" s="259"/>
      <c r="BB13" s="260"/>
      <c r="BC13" s="255"/>
      <c r="BD13" s="256"/>
      <c r="BE13" s="256"/>
      <c r="BF13" s="257"/>
      <c r="BG13" s="261" t="str">
        <f t="shared" si="0"/>
        <v>n.é.</v>
      </c>
      <c r="BH13" s="262"/>
    </row>
    <row r="14" spans="1:61" s="3" customFormat="1" ht="20.100000000000001" customHeight="1">
      <c r="A14" s="220" t="s">
        <v>6</v>
      </c>
      <c r="B14" s="216"/>
      <c r="C14" s="180" t="s">
        <v>252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2"/>
      <c r="AC14" s="251" t="s">
        <v>253</v>
      </c>
      <c r="AD14" s="252"/>
      <c r="AE14" s="188">
        <f>SUM(AE8:AH13)</f>
        <v>139448</v>
      </c>
      <c r="AF14" s="189"/>
      <c r="AG14" s="189"/>
      <c r="AH14" s="190"/>
      <c r="AI14" s="188">
        <f t="shared" ref="AI14" si="1">SUM(AI8:AL13)</f>
        <v>0</v>
      </c>
      <c r="AJ14" s="189"/>
      <c r="AK14" s="189"/>
      <c r="AL14" s="190"/>
      <c r="AM14" s="188">
        <f t="shared" ref="AM14" si="2">SUM(AM8:AP13)</f>
        <v>0</v>
      </c>
      <c r="AN14" s="189"/>
      <c r="AO14" s="189"/>
      <c r="AP14" s="190"/>
      <c r="AQ14" s="243" t="s">
        <v>710</v>
      </c>
      <c r="AR14" s="244"/>
      <c r="AS14" s="244"/>
      <c r="AT14" s="245"/>
      <c r="AU14" s="188">
        <f t="shared" ref="AU14" si="3">SUM(AU8:AX13)</f>
        <v>0</v>
      </c>
      <c r="AV14" s="189"/>
      <c r="AW14" s="189"/>
      <c r="AX14" s="190"/>
      <c r="AY14" s="243" t="s">
        <v>710</v>
      </c>
      <c r="AZ14" s="244"/>
      <c r="BA14" s="244"/>
      <c r="BB14" s="245"/>
      <c r="BC14" s="188">
        <f t="shared" ref="BC14" si="4">SUM(BC8:BF13)</f>
        <v>0</v>
      </c>
      <c r="BD14" s="189"/>
      <c r="BE14" s="189"/>
      <c r="BF14" s="190"/>
      <c r="BG14" s="263" t="str">
        <f t="shared" si="0"/>
        <v>n.é.</v>
      </c>
      <c r="BH14" s="264"/>
    </row>
    <row r="15" spans="1:61" ht="20.100000000000001" customHeight="1">
      <c r="A15" s="221" t="s">
        <v>7</v>
      </c>
      <c r="B15" s="215"/>
      <c r="C15" s="159" t="s">
        <v>254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1"/>
      <c r="AC15" s="253" t="s">
        <v>255</v>
      </c>
      <c r="AD15" s="254"/>
      <c r="AE15" s="164" t="str">
        <f>IF(VLOOKUP($AC15,'04'!$AC$8:$BH$265,3,FALSE)+VLOOKUP($AC15,'05'!$AC$8:$BP$229,7,FALSE)+VLOOKUP($AC15,'05'!$AC$8:$BP$229,11,FALSE)+VLOOKUP($AC15,'06'!$AC$8:$BH$229,3,FALSE)=0,"",VLOOKUP($AC15,'04'!$AC$8:$BH$265,3,FALSE)+VLOOKUP($AC15,'05'!$AC$8:$BP$229,7,FALSE)+VLOOKUP($AC15,'05'!$AC$8:$BP$229,11,FALSE)+VLOOKUP($AC15,'06'!$AC$8:$BH$229,3,FALSE))</f>
        <v/>
      </c>
      <c r="AF15" s="165"/>
      <c r="AG15" s="165"/>
      <c r="AH15" s="166"/>
      <c r="AI15" s="164"/>
      <c r="AJ15" s="165"/>
      <c r="AK15" s="165"/>
      <c r="AL15" s="166"/>
      <c r="AM15" s="255"/>
      <c r="AN15" s="256"/>
      <c r="AO15" s="256"/>
      <c r="AP15" s="257"/>
      <c r="AQ15" s="258" t="s">
        <v>710</v>
      </c>
      <c r="AR15" s="259"/>
      <c r="AS15" s="259"/>
      <c r="AT15" s="260"/>
      <c r="AU15" s="255"/>
      <c r="AV15" s="256"/>
      <c r="AW15" s="256"/>
      <c r="AX15" s="257"/>
      <c r="AY15" s="258" t="s">
        <v>710</v>
      </c>
      <c r="AZ15" s="259"/>
      <c r="BA15" s="259"/>
      <c r="BB15" s="260"/>
      <c r="BC15" s="255"/>
      <c r="BD15" s="256"/>
      <c r="BE15" s="256"/>
      <c r="BF15" s="257"/>
      <c r="BG15" s="261" t="str">
        <f t="shared" si="0"/>
        <v>n.é.</v>
      </c>
      <c r="BH15" s="262"/>
    </row>
    <row r="16" spans="1:61" ht="20.100000000000001" customHeight="1">
      <c r="A16" s="221" t="s">
        <v>8</v>
      </c>
      <c r="B16" s="215"/>
      <c r="C16" s="159" t="s">
        <v>427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1"/>
      <c r="AC16" s="253" t="s">
        <v>256</v>
      </c>
      <c r="AD16" s="254"/>
      <c r="AE16" s="164" t="str">
        <f>IF(VLOOKUP($AC16,'04'!$AC$8:$BH$265,3,FALSE)+VLOOKUP($AC16,'05'!$AC$8:$BP$229,7,FALSE)+VLOOKUP($AC16,'05'!$AC$8:$BP$229,11,FALSE)+VLOOKUP($AC16,'06'!$AC$8:$BH$229,3,FALSE)=0,"",VLOOKUP($AC16,'04'!$AC$8:$BH$265,3,FALSE)+VLOOKUP($AC16,'05'!$AC$8:$BP$229,7,FALSE)+VLOOKUP($AC16,'05'!$AC$8:$BP$229,11,FALSE)+VLOOKUP($AC16,'06'!$AC$8:$BH$229,3,FALSE))</f>
        <v/>
      </c>
      <c r="AF16" s="165"/>
      <c r="AG16" s="165"/>
      <c r="AH16" s="166"/>
      <c r="AI16" s="164"/>
      <c r="AJ16" s="165"/>
      <c r="AK16" s="165"/>
      <c r="AL16" s="166"/>
      <c r="AM16" s="255"/>
      <c r="AN16" s="256"/>
      <c r="AO16" s="256"/>
      <c r="AP16" s="257"/>
      <c r="AQ16" s="258" t="s">
        <v>710</v>
      </c>
      <c r="AR16" s="259"/>
      <c r="AS16" s="259"/>
      <c r="AT16" s="260"/>
      <c r="AU16" s="255"/>
      <c r="AV16" s="256"/>
      <c r="AW16" s="256"/>
      <c r="AX16" s="257"/>
      <c r="AY16" s="258" t="s">
        <v>710</v>
      </c>
      <c r="AZ16" s="259"/>
      <c r="BA16" s="259"/>
      <c r="BB16" s="260"/>
      <c r="BC16" s="255"/>
      <c r="BD16" s="256"/>
      <c r="BE16" s="256"/>
      <c r="BF16" s="257"/>
      <c r="BG16" s="261" t="str">
        <f t="shared" si="0"/>
        <v>n.é.</v>
      </c>
      <c r="BH16" s="262"/>
    </row>
    <row r="17" spans="1:60" ht="20.100000000000001" customHeight="1">
      <c r="A17" s="221" t="s">
        <v>9</v>
      </c>
      <c r="B17" s="215"/>
      <c r="C17" s="159" t="s">
        <v>428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1"/>
      <c r="AC17" s="253" t="s">
        <v>257</v>
      </c>
      <c r="AD17" s="254"/>
      <c r="AE17" s="164" t="str">
        <f>IF(VLOOKUP($AC17,'04'!$AC$8:$BH$265,3,FALSE)+VLOOKUP($AC17,'05'!$AC$8:$BP$229,7,FALSE)+VLOOKUP($AC17,'05'!$AC$8:$BP$229,11,FALSE)+VLOOKUP($AC17,'06'!$AC$8:$BH$229,3,FALSE)=0,"",VLOOKUP($AC17,'04'!$AC$8:$BH$265,3,FALSE)+VLOOKUP($AC17,'05'!$AC$8:$BP$229,7,FALSE)+VLOOKUP($AC17,'05'!$AC$8:$BP$229,11,FALSE)+VLOOKUP($AC17,'06'!$AC$8:$BH$229,3,FALSE))</f>
        <v/>
      </c>
      <c r="AF17" s="165"/>
      <c r="AG17" s="165"/>
      <c r="AH17" s="166"/>
      <c r="AI17" s="164"/>
      <c r="AJ17" s="165"/>
      <c r="AK17" s="165"/>
      <c r="AL17" s="166"/>
      <c r="AM17" s="255"/>
      <c r="AN17" s="256"/>
      <c r="AO17" s="256"/>
      <c r="AP17" s="257"/>
      <c r="AQ17" s="258" t="s">
        <v>710</v>
      </c>
      <c r="AR17" s="259"/>
      <c r="AS17" s="259"/>
      <c r="AT17" s="260"/>
      <c r="AU17" s="203"/>
      <c r="AV17" s="204"/>
      <c r="AW17" s="204"/>
      <c r="AX17" s="205"/>
      <c r="AY17" s="258" t="s">
        <v>710</v>
      </c>
      <c r="AZ17" s="259"/>
      <c r="BA17" s="259"/>
      <c r="BB17" s="260"/>
      <c r="BC17" s="255"/>
      <c r="BD17" s="256"/>
      <c r="BE17" s="256"/>
      <c r="BF17" s="257"/>
      <c r="BG17" s="261" t="str">
        <f t="shared" si="0"/>
        <v>n.é.</v>
      </c>
      <c r="BH17" s="262"/>
    </row>
    <row r="18" spans="1:60" ht="20.100000000000001" customHeight="1">
      <c r="A18" s="221" t="s">
        <v>10</v>
      </c>
      <c r="B18" s="215"/>
      <c r="C18" s="159" t="s">
        <v>429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1"/>
      <c r="AC18" s="253" t="s">
        <v>258</v>
      </c>
      <c r="AD18" s="254"/>
      <c r="AE18" s="164" t="str">
        <f>IF(VLOOKUP($AC18,'04'!$AC$8:$BH$265,3,FALSE)+VLOOKUP($AC18,'05'!$AC$8:$BP$229,7,FALSE)+VLOOKUP($AC18,'05'!$AC$8:$BP$229,11,FALSE)+VLOOKUP($AC18,'06'!$AC$8:$BH$229,3,FALSE)=0,"",VLOOKUP($AC18,'04'!$AC$8:$BH$265,3,FALSE)+VLOOKUP($AC18,'05'!$AC$8:$BP$229,7,FALSE)+VLOOKUP($AC18,'05'!$AC$8:$BP$229,11,FALSE)+VLOOKUP($AC18,'06'!$AC$8:$BH$229,3,FALSE))</f>
        <v/>
      </c>
      <c r="AF18" s="165"/>
      <c r="AG18" s="165"/>
      <c r="AH18" s="166"/>
      <c r="AI18" s="164"/>
      <c r="AJ18" s="165"/>
      <c r="AK18" s="165"/>
      <c r="AL18" s="166"/>
      <c r="AM18" s="255"/>
      <c r="AN18" s="256"/>
      <c r="AO18" s="256"/>
      <c r="AP18" s="257"/>
      <c r="AQ18" s="258" t="s">
        <v>710</v>
      </c>
      <c r="AR18" s="259"/>
      <c r="AS18" s="259"/>
      <c r="AT18" s="260"/>
      <c r="AU18" s="203"/>
      <c r="AV18" s="204"/>
      <c r="AW18" s="204"/>
      <c r="AX18" s="205"/>
      <c r="AY18" s="258" t="s">
        <v>710</v>
      </c>
      <c r="AZ18" s="259"/>
      <c r="BA18" s="259"/>
      <c r="BB18" s="260"/>
      <c r="BC18" s="255"/>
      <c r="BD18" s="256"/>
      <c r="BE18" s="256"/>
      <c r="BF18" s="257"/>
      <c r="BG18" s="261" t="str">
        <f t="shared" si="0"/>
        <v>n.é.</v>
      </c>
      <c r="BH18" s="262"/>
    </row>
    <row r="19" spans="1:60" ht="20.100000000000001" customHeight="1">
      <c r="A19" s="221" t="s">
        <v>11</v>
      </c>
      <c r="B19" s="215"/>
      <c r="C19" s="159" t="s">
        <v>259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1"/>
      <c r="AC19" s="253" t="s">
        <v>260</v>
      </c>
      <c r="AD19" s="254"/>
      <c r="AE19" s="164">
        <f>IF(VLOOKUP($AC19,'04'!$AC$8:$BH$265,3,FALSE)+VLOOKUP($AC19,'05'!$AC$8:$BP$229,7,FALSE)+VLOOKUP($AC19,'05'!$AC$8:$BP$229,11,FALSE)+VLOOKUP($AC19,'06'!$AC$8:$BH$229,3,FALSE)=0,"",VLOOKUP($AC19,'04'!$AC$8:$BH$265,3,FALSE)+VLOOKUP($AC19,'05'!$AC$8:$BP$229,7,FALSE)+VLOOKUP($AC19,'05'!$AC$8:$BP$229,11,FALSE)+VLOOKUP($AC19,'06'!$AC$8:$BH$229,3,FALSE))</f>
        <v>48356</v>
      </c>
      <c r="AF19" s="165"/>
      <c r="AG19" s="165"/>
      <c r="AH19" s="166"/>
      <c r="AI19" s="164"/>
      <c r="AJ19" s="165"/>
      <c r="AK19" s="165"/>
      <c r="AL19" s="166"/>
      <c r="AM19" s="255"/>
      <c r="AN19" s="256"/>
      <c r="AO19" s="256"/>
      <c r="AP19" s="257"/>
      <c r="AQ19" s="258" t="s">
        <v>710</v>
      </c>
      <c r="AR19" s="259"/>
      <c r="AS19" s="259"/>
      <c r="AT19" s="260"/>
      <c r="AU19" s="203"/>
      <c r="AV19" s="204"/>
      <c r="AW19" s="204"/>
      <c r="AX19" s="205"/>
      <c r="AY19" s="258" t="s">
        <v>710</v>
      </c>
      <c r="AZ19" s="259"/>
      <c r="BA19" s="259"/>
      <c r="BB19" s="260"/>
      <c r="BC19" s="255"/>
      <c r="BD19" s="256"/>
      <c r="BE19" s="256"/>
      <c r="BF19" s="257"/>
      <c r="BG19" s="261" t="str">
        <f t="shared" si="0"/>
        <v>n.é.</v>
      </c>
      <c r="BH19" s="262"/>
    </row>
    <row r="20" spans="1:60" s="3" customFormat="1" ht="20.100000000000001" customHeight="1">
      <c r="A20" s="220" t="s">
        <v>12</v>
      </c>
      <c r="B20" s="216"/>
      <c r="C20" s="180" t="s">
        <v>261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2"/>
      <c r="AC20" s="251" t="s">
        <v>262</v>
      </c>
      <c r="AD20" s="252"/>
      <c r="AE20" s="188">
        <f>SUM(AE14:AH19)</f>
        <v>187804</v>
      </c>
      <c r="AF20" s="189"/>
      <c r="AG20" s="189"/>
      <c r="AH20" s="190"/>
      <c r="AI20" s="188">
        <f t="shared" ref="AI20" si="5">SUM(AI14:AL19)</f>
        <v>0</v>
      </c>
      <c r="AJ20" s="189"/>
      <c r="AK20" s="189"/>
      <c r="AL20" s="190"/>
      <c r="AM20" s="188">
        <f t="shared" ref="AM20" si="6">SUM(AM14:AP19)</f>
        <v>0</v>
      </c>
      <c r="AN20" s="189"/>
      <c r="AO20" s="189"/>
      <c r="AP20" s="190"/>
      <c r="AQ20" s="243" t="s">
        <v>710</v>
      </c>
      <c r="AR20" s="244"/>
      <c r="AS20" s="244"/>
      <c r="AT20" s="245"/>
      <c r="AU20" s="188">
        <f t="shared" ref="AU20" si="7">SUM(AU14:AX19)</f>
        <v>0</v>
      </c>
      <c r="AV20" s="189"/>
      <c r="AW20" s="189"/>
      <c r="AX20" s="190"/>
      <c r="AY20" s="243" t="s">
        <v>710</v>
      </c>
      <c r="AZ20" s="244"/>
      <c r="BA20" s="244"/>
      <c r="BB20" s="245"/>
      <c r="BC20" s="188">
        <f t="shared" ref="BC20" si="8">SUM(BC14:BF19)</f>
        <v>0</v>
      </c>
      <c r="BD20" s="189"/>
      <c r="BE20" s="189"/>
      <c r="BF20" s="190"/>
      <c r="BG20" s="263" t="str">
        <f t="shared" si="0"/>
        <v>n.é.</v>
      </c>
      <c r="BH20" s="264"/>
    </row>
    <row r="21" spans="1:60" ht="20.100000000000001" customHeight="1">
      <c r="A21" s="221" t="s">
        <v>13</v>
      </c>
      <c r="B21" s="215"/>
      <c r="C21" s="159" t="s">
        <v>263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1"/>
      <c r="AC21" s="253" t="s">
        <v>264</v>
      </c>
      <c r="AD21" s="254"/>
      <c r="AE21" s="164">
        <f>IF(VLOOKUP($AC21,'04'!$AC$8:$BH$265,3,FALSE)+VLOOKUP($AC21,'05'!$AC$8:$BP$229,7,FALSE)+VLOOKUP($AC21,'05'!$AC$8:$BP$229,11,FALSE)+VLOOKUP($AC21,'06'!$AC$8:$BH$229,3,FALSE)=0,"",VLOOKUP($AC21,'04'!$AC$8:$BH$265,3,FALSE)+VLOOKUP($AC21,'05'!$AC$8:$BP$229,7,FALSE)+VLOOKUP($AC21,'05'!$AC$8:$BP$229,11,FALSE)+VLOOKUP($AC21,'06'!$AC$8:$BH$229,3,FALSE))</f>
        <v>17</v>
      </c>
      <c r="AF21" s="165"/>
      <c r="AG21" s="165"/>
      <c r="AH21" s="166"/>
      <c r="AI21" s="164"/>
      <c r="AJ21" s="165"/>
      <c r="AK21" s="165"/>
      <c r="AL21" s="166"/>
      <c r="AM21" s="255"/>
      <c r="AN21" s="256"/>
      <c r="AO21" s="256"/>
      <c r="AP21" s="257"/>
      <c r="AQ21" s="258" t="s">
        <v>710</v>
      </c>
      <c r="AR21" s="259"/>
      <c r="AS21" s="259"/>
      <c r="AT21" s="260"/>
      <c r="AU21" s="255"/>
      <c r="AV21" s="256"/>
      <c r="AW21" s="256"/>
      <c r="AX21" s="257"/>
      <c r="AY21" s="258" t="s">
        <v>710</v>
      </c>
      <c r="AZ21" s="259"/>
      <c r="BA21" s="259"/>
      <c r="BB21" s="260"/>
      <c r="BC21" s="255"/>
      <c r="BD21" s="256"/>
      <c r="BE21" s="256"/>
      <c r="BF21" s="257"/>
      <c r="BG21" s="261" t="str">
        <f t="shared" si="0"/>
        <v>n.é.</v>
      </c>
      <c r="BH21" s="262"/>
    </row>
    <row r="22" spans="1:60" ht="20.100000000000001" customHeight="1">
      <c r="A22" s="221" t="s">
        <v>14</v>
      </c>
      <c r="B22" s="215"/>
      <c r="C22" s="159" t="s">
        <v>430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1"/>
      <c r="AC22" s="253" t="s">
        <v>265</v>
      </c>
      <c r="AD22" s="254"/>
      <c r="AE22" s="164" t="str">
        <f>IF(VLOOKUP($AC22,'04'!$AC$8:$BH$265,3,FALSE)+VLOOKUP($AC22,'05'!$AC$8:$BP$229,7,FALSE)+VLOOKUP($AC22,'05'!$AC$8:$BP$229,11,FALSE)+VLOOKUP($AC22,'06'!$AC$8:$BH$229,3,FALSE)=0,"",VLOOKUP($AC22,'04'!$AC$8:$BH$265,3,FALSE)+VLOOKUP($AC22,'05'!$AC$8:$BP$229,7,FALSE)+VLOOKUP($AC22,'05'!$AC$8:$BP$229,11,FALSE)+VLOOKUP($AC22,'06'!$AC$8:$BH$229,3,FALSE))</f>
        <v/>
      </c>
      <c r="AF22" s="165"/>
      <c r="AG22" s="165"/>
      <c r="AH22" s="166"/>
      <c r="AI22" s="164"/>
      <c r="AJ22" s="165"/>
      <c r="AK22" s="165"/>
      <c r="AL22" s="166"/>
      <c r="AM22" s="255"/>
      <c r="AN22" s="256"/>
      <c r="AO22" s="256"/>
      <c r="AP22" s="257"/>
      <c r="AQ22" s="258" t="s">
        <v>710</v>
      </c>
      <c r="AR22" s="259"/>
      <c r="AS22" s="259"/>
      <c r="AT22" s="260"/>
      <c r="AU22" s="255"/>
      <c r="AV22" s="256"/>
      <c r="AW22" s="256"/>
      <c r="AX22" s="257"/>
      <c r="AY22" s="258" t="s">
        <v>710</v>
      </c>
      <c r="AZ22" s="259"/>
      <c r="BA22" s="259"/>
      <c r="BB22" s="260"/>
      <c r="BC22" s="255"/>
      <c r="BD22" s="256"/>
      <c r="BE22" s="256"/>
      <c r="BF22" s="257"/>
      <c r="BG22" s="261" t="str">
        <f t="shared" si="0"/>
        <v>n.é.</v>
      </c>
      <c r="BH22" s="262"/>
    </row>
    <row r="23" spans="1:60" ht="20.100000000000001" customHeight="1">
      <c r="A23" s="221" t="s">
        <v>15</v>
      </c>
      <c r="B23" s="215"/>
      <c r="C23" s="159" t="s">
        <v>431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1"/>
      <c r="AC23" s="253" t="s">
        <v>266</v>
      </c>
      <c r="AD23" s="254"/>
      <c r="AE23" s="164" t="str">
        <f>IF(VLOOKUP($AC23,'04'!$AC$8:$BH$265,3,FALSE)+VLOOKUP($AC23,'05'!$AC$8:$BP$229,7,FALSE)+VLOOKUP($AC23,'05'!$AC$8:$BP$229,11,FALSE)+VLOOKUP($AC23,'06'!$AC$8:$BH$229,3,FALSE)=0,"",VLOOKUP($AC23,'04'!$AC$8:$BH$265,3,FALSE)+VLOOKUP($AC23,'05'!$AC$8:$BP$229,7,FALSE)+VLOOKUP($AC23,'05'!$AC$8:$BP$229,11,FALSE)+VLOOKUP($AC23,'06'!$AC$8:$BH$229,3,FALSE))</f>
        <v/>
      </c>
      <c r="AF23" s="165"/>
      <c r="AG23" s="165"/>
      <c r="AH23" s="166"/>
      <c r="AI23" s="164"/>
      <c r="AJ23" s="165"/>
      <c r="AK23" s="165"/>
      <c r="AL23" s="166"/>
      <c r="AM23" s="255"/>
      <c r="AN23" s="256"/>
      <c r="AO23" s="256"/>
      <c r="AP23" s="257"/>
      <c r="AQ23" s="258" t="s">
        <v>710</v>
      </c>
      <c r="AR23" s="259"/>
      <c r="AS23" s="259"/>
      <c r="AT23" s="260"/>
      <c r="AU23" s="255"/>
      <c r="AV23" s="256"/>
      <c r="AW23" s="256"/>
      <c r="AX23" s="257"/>
      <c r="AY23" s="258" t="s">
        <v>710</v>
      </c>
      <c r="AZ23" s="259"/>
      <c r="BA23" s="259"/>
      <c r="BB23" s="260"/>
      <c r="BC23" s="255"/>
      <c r="BD23" s="256"/>
      <c r="BE23" s="256"/>
      <c r="BF23" s="257"/>
      <c r="BG23" s="261" t="str">
        <f t="shared" si="0"/>
        <v>n.é.</v>
      </c>
      <c r="BH23" s="262"/>
    </row>
    <row r="24" spans="1:60" ht="20.100000000000001" customHeight="1">
      <c r="A24" s="221" t="s">
        <v>53</v>
      </c>
      <c r="B24" s="215"/>
      <c r="C24" s="159" t="s">
        <v>432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1"/>
      <c r="AC24" s="253" t="s">
        <v>267</v>
      </c>
      <c r="AD24" s="254"/>
      <c r="AE24" s="164" t="str">
        <f>IF(VLOOKUP($AC24,'04'!$AC$8:$BH$265,3,FALSE)+VLOOKUP($AC24,'05'!$AC$8:$BP$229,7,FALSE)+VLOOKUP($AC24,'05'!$AC$8:$BP$229,11,FALSE)+VLOOKUP($AC24,'06'!$AC$8:$BH$229,3,FALSE)=0,"",VLOOKUP($AC24,'04'!$AC$8:$BH$265,3,FALSE)+VLOOKUP($AC24,'05'!$AC$8:$BP$229,7,FALSE)+VLOOKUP($AC24,'05'!$AC$8:$BP$229,11,FALSE)+VLOOKUP($AC24,'06'!$AC$8:$BH$229,3,FALSE))</f>
        <v/>
      </c>
      <c r="AF24" s="165"/>
      <c r="AG24" s="165"/>
      <c r="AH24" s="166"/>
      <c r="AI24" s="164"/>
      <c r="AJ24" s="165"/>
      <c r="AK24" s="165"/>
      <c r="AL24" s="166"/>
      <c r="AM24" s="255"/>
      <c r="AN24" s="256"/>
      <c r="AO24" s="256"/>
      <c r="AP24" s="257"/>
      <c r="AQ24" s="258" t="s">
        <v>710</v>
      </c>
      <c r="AR24" s="259"/>
      <c r="AS24" s="259"/>
      <c r="AT24" s="260"/>
      <c r="AU24" s="255"/>
      <c r="AV24" s="256"/>
      <c r="AW24" s="256"/>
      <c r="AX24" s="257"/>
      <c r="AY24" s="258" t="s">
        <v>710</v>
      </c>
      <c r="AZ24" s="259"/>
      <c r="BA24" s="259"/>
      <c r="BB24" s="260"/>
      <c r="BC24" s="255"/>
      <c r="BD24" s="256"/>
      <c r="BE24" s="256"/>
      <c r="BF24" s="257"/>
      <c r="BG24" s="261" t="str">
        <f t="shared" si="0"/>
        <v>n.é.</v>
      </c>
      <c r="BH24" s="262"/>
    </row>
    <row r="25" spans="1:60" ht="20.100000000000001" customHeight="1">
      <c r="A25" s="221" t="s">
        <v>54</v>
      </c>
      <c r="B25" s="215"/>
      <c r="C25" s="159" t="s">
        <v>268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  <c r="AC25" s="253" t="s">
        <v>269</v>
      </c>
      <c r="AD25" s="254"/>
      <c r="AE25" s="164">
        <f>IF(VLOOKUP($AC25,'04'!$AC$8:$BH$265,3,FALSE)+VLOOKUP($AC25,'05'!$AC$8:$BP$229,7,FALSE)+VLOOKUP($AC25,'05'!$AC$8:$BP$229,11,FALSE)+VLOOKUP($AC25,'06'!$AC$8:$BH$229,3,FALSE)=0,"",VLOOKUP($AC25,'04'!$AC$8:$BH$265,3,FALSE)+VLOOKUP($AC25,'05'!$AC$8:$BP$229,7,FALSE)+VLOOKUP($AC25,'05'!$AC$8:$BP$229,11,FALSE)+VLOOKUP($AC25,'06'!$AC$8:$BH$229,3,FALSE))</f>
        <v>43647</v>
      </c>
      <c r="AF25" s="165"/>
      <c r="AG25" s="165"/>
      <c r="AH25" s="166"/>
      <c r="AI25" s="164"/>
      <c r="AJ25" s="165"/>
      <c r="AK25" s="165"/>
      <c r="AL25" s="166"/>
      <c r="AM25" s="255"/>
      <c r="AN25" s="256"/>
      <c r="AO25" s="256"/>
      <c r="AP25" s="257"/>
      <c r="AQ25" s="258" t="s">
        <v>710</v>
      </c>
      <c r="AR25" s="259"/>
      <c r="AS25" s="259"/>
      <c r="AT25" s="260"/>
      <c r="AU25" s="255"/>
      <c r="AV25" s="256"/>
      <c r="AW25" s="256"/>
      <c r="AX25" s="257"/>
      <c r="AY25" s="258" t="s">
        <v>710</v>
      </c>
      <c r="AZ25" s="259"/>
      <c r="BA25" s="259"/>
      <c r="BB25" s="260"/>
      <c r="BC25" s="255"/>
      <c r="BD25" s="256"/>
      <c r="BE25" s="256"/>
      <c r="BF25" s="257"/>
      <c r="BG25" s="261" t="str">
        <f t="shared" si="0"/>
        <v>n.é.</v>
      </c>
      <c r="BH25" s="262"/>
    </row>
    <row r="26" spans="1:60" s="3" customFormat="1" ht="20.100000000000001" customHeight="1">
      <c r="A26" s="220" t="s">
        <v>55</v>
      </c>
      <c r="B26" s="216"/>
      <c r="C26" s="180" t="s">
        <v>270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2"/>
      <c r="AC26" s="251" t="s">
        <v>271</v>
      </c>
      <c r="AD26" s="252"/>
      <c r="AE26" s="188">
        <f>SUM(AE21:AH25)</f>
        <v>43664</v>
      </c>
      <c r="AF26" s="189"/>
      <c r="AG26" s="189"/>
      <c r="AH26" s="190"/>
      <c r="AI26" s="188">
        <f t="shared" ref="AI26" si="9">SUM(AI21:AL25)</f>
        <v>0</v>
      </c>
      <c r="AJ26" s="189"/>
      <c r="AK26" s="189"/>
      <c r="AL26" s="190"/>
      <c r="AM26" s="188">
        <f t="shared" ref="AM26" si="10">SUM(AM21:AP25)</f>
        <v>0</v>
      </c>
      <c r="AN26" s="189"/>
      <c r="AO26" s="189"/>
      <c r="AP26" s="190"/>
      <c r="AQ26" s="243" t="s">
        <v>710</v>
      </c>
      <c r="AR26" s="244"/>
      <c r="AS26" s="244"/>
      <c r="AT26" s="245"/>
      <c r="AU26" s="188">
        <f t="shared" ref="AU26" si="11">SUM(AU21:AX25)</f>
        <v>0</v>
      </c>
      <c r="AV26" s="189"/>
      <c r="AW26" s="189"/>
      <c r="AX26" s="190"/>
      <c r="AY26" s="243" t="s">
        <v>710</v>
      </c>
      <c r="AZ26" s="244"/>
      <c r="BA26" s="244"/>
      <c r="BB26" s="245"/>
      <c r="BC26" s="188">
        <f t="shared" ref="BC26" si="12">SUM(BC21:BF25)</f>
        <v>0</v>
      </c>
      <c r="BD26" s="189"/>
      <c r="BE26" s="189"/>
      <c r="BF26" s="190"/>
      <c r="BG26" s="263" t="str">
        <f t="shared" si="0"/>
        <v>n.é.</v>
      </c>
      <c r="BH26" s="264"/>
    </row>
    <row r="27" spans="1:60" ht="20.100000000000001" customHeight="1">
      <c r="A27" s="221" t="s">
        <v>56</v>
      </c>
      <c r="B27" s="215"/>
      <c r="C27" s="159" t="s">
        <v>272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  <c r="AC27" s="253" t="s">
        <v>273</v>
      </c>
      <c r="AD27" s="254"/>
      <c r="AE27" s="164" t="str">
        <f>IF(VLOOKUP($AC27,'04'!$AC$8:$BH$265,3,FALSE)+VLOOKUP($AC27,'05'!$AC$8:$BP$229,7,FALSE)+VLOOKUP($AC27,'05'!$AC$8:$BP$229,11,FALSE)+VLOOKUP($AC27,'06'!$AC$8:$BH$229,3,FALSE)=0,"",VLOOKUP($AC27,'04'!$AC$8:$BH$265,3,FALSE)+VLOOKUP($AC27,'05'!$AC$8:$BP$229,7,FALSE)+VLOOKUP($AC27,'05'!$AC$8:$BP$229,11,FALSE)+VLOOKUP($AC27,'06'!$AC$8:$BH$229,3,FALSE))</f>
        <v/>
      </c>
      <c r="AF27" s="165"/>
      <c r="AG27" s="165"/>
      <c r="AH27" s="166"/>
      <c r="AI27" s="164"/>
      <c r="AJ27" s="165"/>
      <c r="AK27" s="165"/>
      <c r="AL27" s="166"/>
      <c r="AM27" s="255"/>
      <c r="AN27" s="256"/>
      <c r="AO27" s="256"/>
      <c r="AP27" s="257"/>
      <c r="AQ27" s="258" t="s">
        <v>710</v>
      </c>
      <c r="AR27" s="259"/>
      <c r="AS27" s="259"/>
      <c r="AT27" s="260"/>
      <c r="AU27" s="255"/>
      <c r="AV27" s="256"/>
      <c r="AW27" s="256"/>
      <c r="AX27" s="257"/>
      <c r="AY27" s="258" t="s">
        <v>710</v>
      </c>
      <c r="AZ27" s="259"/>
      <c r="BA27" s="259"/>
      <c r="BB27" s="260"/>
      <c r="BC27" s="255"/>
      <c r="BD27" s="256"/>
      <c r="BE27" s="256"/>
      <c r="BF27" s="257"/>
      <c r="BG27" s="261" t="str">
        <f t="shared" si="0"/>
        <v>n.é.</v>
      </c>
      <c r="BH27" s="262"/>
    </row>
    <row r="28" spans="1:60" ht="20.100000000000001" customHeight="1">
      <c r="A28" s="221" t="s">
        <v>106</v>
      </c>
      <c r="B28" s="215"/>
      <c r="C28" s="159" t="s">
        <v>274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  <c r="AC28" s="253" t="s">
        <v>275</v>
      </c>
      <c r="AD28" s="254"/>
      <c r="AE28" s="164" t="str">
        <f>IF(VLOOKUP($AC28,'04'!$AC$8:$BH$265,3,FALSE)+VLOOKUP($AC28,'05'!$AC$8:$BP$229,7,FALSE)+VLOOKUP($AC28,'05'!$AC$8:$BP$229,11,FALSE)+VLOOKUP($AC28,'06'!$AC$8:$BH$229,3,FALSE)=0,"",VLOOKUP($AC28,'04'!$AC$8:$BH$265,3,FALSE)+VLOOKUP($AC28,'05'!$AC$8:$BP$229,7,FALSE)+VLOOKUP($AC28,'05'!$AC$8:$BP$229,11,FALSE)+VLOOKUP($AC28,'06'!$AC$8:$BH$229,3,FALSE))</f>
        <v/>
      </c>
      <c r="AF28" s="165"/>
      <c r="AG28" s="165"/>
      <c r="AH28" s="166"/>
      <c r="AI28" s="164"/>
      <c r="AJ28" s="165"/>
      <c r="AK28" s="165"/>
      <c r="AL28" s="166"/>
      <c r="AM28" s="255"/>
      <c r="AN28" s="256"/>
      <c r="AO28" s="256"/>
      <c r="AP28" s="257"/>
      <c r="AQ28" s="258" t="s">
        <v>710</v>
      </c>
      <c r="AR28" s="259"/>
      <c r="AS28" s="259"/>
      <c r="AT28" s="260"/>
      <c r="AU28" s="255"/>
      <c r="AV28" s="256"/>
      <c r="AW28" s="256"/>
      <c r="AX28" s="257"/>
      <c r="AY28" s="258" t="s">
        <v>710</v>
      </c>
      <c r="AZ28" s="259"/>
      <c r="BA28" s="259"/>
      <c r="BB28" s="260"/>
      <c r="BC28" s="255"/>
      <c r="BD28" s="256"/>
      <c r="BE28" s="256"/>
      <c r="BF28" s="257"/>
      <c r="BG28" s="261" t="str">
        <f t="shared" si="0"/>
        <v>n.é.</v>
      </c>
      <c r="BH28" s="262"/>
    </row>
    <row r="29" spans="1:60" s="3" customFormat="1" ht="20.100000000000001" customHeight="1">
      <c r="A29" s="220" t="s">
        <v>107</v>
      </c>
      <c r="B29" s="216"/>
      <c r="C29" s="180" t="s">
        <v>276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2"/>
      <c r="AC29" s="251" t="s">
        <v>277</v>
      </c>
      <c r="AD29" s="252"/>
      <c r="AE29" s="188">
        <f>SUM(AE27:AH28)</f>
        <v>0</v>
      </c>
      <c r="AF29" s="189"/>
      <c r="AG29" s="189"/>
      <c r="AH29" s="190"/>
      <c r="AI29" s="188">
        <f t="shared" ref="AI29" si="13">SUM(AI27:AL28)</f>
        <v>0</v>
      </c>
      <c r="AJ29" s="189"/>
      <c r="AK29" s="189"/>
      <c r="AL29" s="190"/>
      <c r="AM29" s="188">
        <f t="shared" ref="AM29" si="14">SUM(AM27:AP28)</f>
        <v>0</v>
      </c>
      <c r="AN29" s="189"/>
      <c r="AO29" s="189"/>
      <c r="AP29" s="190"/>
      <c r="AQ29" s="243" t="s">
        <v>710</v>
      </c>
      <c r="AR29" s="244"/>
      <c r="AS29" s="244"/>
      <c r="AT29" s="245"/>
      <c r="AU29" s="188">
        <f t="shared" ref="AU29" si="15">SUM(AU27:AX28)</f>
        <v>0</v>
      </c>
      <c r="AV29" s="189"/>
      <c r="AW29" s="189"/>
      <c r="AX29" s="190"/>
      <c r="AY29" s="243" t="s">
        <v>710</v>
      </c>
      <c r="AZ29" s="244"/>
      <c r="BA29" s="244"/>
      <c r="BB29" s="245"/>
      <c r="BC29" s="188">
        <f t="shared" ref="BC29" si="16">SUM(BC27:BF28)</f>
        <v>0</v>
      </c>
      <c r="BD29" s="189"/>
      <c r="BE29" s="189"/>
      <c r="BF29" s="190"/>
      <c r="BG29" s="263" t="str">
        <f t="shared" si="0"/>
        <v>n.é.</v>
      </c>
      <c r="BH29" s="264"/>
    </row>
    <row r="30" spans="1:60" ht="20.100000000000001" customHeight="1">
      <c r="A30" s="221" t="s">
        <v>179</v>
      </c>
      <c r="B30" s="215"/>
      <c r="C30" s="159" t="s">
        <v>278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1"/>
      <c r="AC30" s="253" t="s">
        <v>279</v>
      </c>
      <c r="AD30" s="254"/>
      <c r="AE30" s="164" t="str">
        <f>IF(VLOOKUP($AC30,'04'!$AC$8:$BH$265,3,FALSE)+VLOOKUP($AC30,'05'!$AC$8:$BP$229,7,FALSE)+VLOOKUP($AC30,'05'!$AC$8:$BP$229,11,FALSE)+VLOOKUP($AC30,'06'!$AC$8:$BH$229,3,FALSE)=0,"",VLOOKUP($AC30,'04'!$AC$8:$BH$265,3,FALSE)+VLOOKUP($AC30,'05'!$AC$8:$BP$229,7,FALSE)+VLOOKUP($AC30,'05'!$AC$8:$BP$229,11,FALSE)+VLOOKUP($AC30,'06'!$AC$8:$BH$229,3,FALSE))</f>
        <v/>
      </c>
      <c r="AF30" s="165"/>
      <c r="AG30" s="165"/>
      <c r="AH30" s="166"/>
      <c r="AI30" s="164"/>
      <c r="AJ30" s="165"/>
      <c r="AK30" s="165"/>
      <c r="AL30" s="166"/>
      <c r="AM30" s="255"/>
      <c r="AN30" s="256"/>
      <c r="AO30" s="256"/>
      <c r="AP30" s="257"/>
      <c r="AQ30" s="258" t="s">
        <v>710</v>
      </c>
      <c r="AR30" s="259"/>
      <c r="AS30" s="259"/>
      <c r="AT30" s="260"/>
      <c r="AU30" s="255"/>
      <c r="AV30" s="256"/>
      <c r="AW30" s="256"/>
      <c r="AX30" s="257"/>
      <c r="AY30" s="258" t="s">
        <v>710</v>
      </c>
      <c r="AZ30" s="259"/>
      <c r="BA30" s="259"/>
      <c r="BB30" s="260"/>
      <c r="BC30" s="255"/>
      <c r="BD30" s="256"/>
      <c r="BE30" s="256"/>
      <c r="BF30" s="257"/>
      <c r="BG30" s="261" t="str">
        <f t="shared" si="0"/>
        <v>n.é.</v>
      </c>
      <c r="BH30" s="262"/>
    </row>
    <row r="31" spans="1:60" ht="20.100000000000001" customHeight="1">
      <c r="A31" s="221" t="s">
        <v>180</v>
      </c>
      <c r="B31" s="215"/>
      <c r="C31" s="159" t="s">
        <v>280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1"/>
      <c r="AC31" s="253" t="s">
        <v>281</v>
      </c>
      <c r="AD31" s="254"/>
      <c r="AE31" s="164" t="str">
        <f>IF(VLOOKUP($AC31,'04'!$AC$8:$BH$265,3,FALSE)+VLOOKUP($AC31,'05'!$AC$8:$BP$229,7,FALSE)+VLOOKUP($AC31,'05'!$AC$8:$BP$229,11,FALSE)+VLOOKUP($AC31,'06'!$AC$8:$BH$229,3,FALSE)=0,"",VLOOKUP($AC31,'04'!$AC$8:$BH$265,3,FALSE)+VLOOKUP($AC31,'05'!$AC$8:$BP$229,7,FALSE)+VLOOKUP($AC31,'05'!$AC$8:$BP$229,11,FALSE)+VLOOKUP($AC31,'06'!$AC$8:$BH$229,3,FALSE))</f>
        <v/>
      </c>
      <c r="AF31" s="165"/>
      <c r="AG31" s="165"/>
      <c r="AH31" s="166"/>
      <c r="AI31" s="164"/>
      <c r="AJ31" s="165"/>
      <c r="AK31" s="165"/>
      <c r="AL31" s="166"/>
      <c r="AM31" s="255"/>
      <c r="AN31" s="256"/>
      <c r="AO31" s="256"/>
      <c r="AP31" s="257"/>
      <c r="AQ31" s="258" t="s">
        <v>710</v>
      </c>
      <c r="AR31" s="259"/>
      <c r="AS31" s="259"/>
      <c r="AT31" s="260"/>
      <c r="AU31" s="255"/>
      <c r="AV31" s="256"/>
      <c r="AW31" s="256"/>
      <c r="AX31" s="257"/>
      <c r="AY31" s="258" t="s">
        <v>710</v>
      </c>
      <c r="AZ31" s="259"/>
      <c r="BA31" s="259"/>
      <c r="BB31" s="260"/>
      <c r="BC31" s="255"/>
      <c r="BD31" s="256"/>
      <c r="BE31" s="256"/>
      <c r="BF31" s="257"/>
      <c r="BG31" s="261" t="str">
        <f t="shared" si="0"/>
        <v>n.é.</v>
      </c>
      <c r="BH31" s="262"/>
    </row>
    <row r="32" spans="1:60" ht="20.100000000000001" customHeight="1">
      <c r="A32" s="221" t="s">
        <v>181</v>
      </c>
      <c r="B32" s="215"/>
      <c r="C32" s="159" t="s">
        <v>282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1"/>
      <c r="AC32" s="253" t="s">
        <v>283</v>
      </c>
      <c r="AD32" s="254"/>
      <c r="AE32" s="164">
        <f>IF(VLOOKUP($AC32,'04'!$AC$8:$BH$265,3,FALSE)+VLOOKUP($AC32,'05'!$AC$8:$BP$229,7,FALSE)+VLOOKUP($AC32,'05'!$AC$8:$BP$229,11,FALSE)+VLOOKUP($AC32,'06'!$AC$8:$BH$229,3,FALSE)=0,"",VLOOKUP($AC32,'04'!$AC$8:$BH$265,3,FALSE)+VLOOKUP($AC32,'05'!$AC$8:$BP$229,7,FALSE)+VLOOKUP($AC32,'05'!$AC$8:$BP$229,11,FALSE)+VLOOKUP($AC32,'06'!$AC$8:$BH$229,3,FALSE))</f>
        <v>3000</v>
      </c>
      <c r="AF32" s="165"/>
      <c r="AG32" s="165"/>
      <c r="AH32" s="166"/>
      <c r="AI32" s="164"/>
      <c r="AJ32" s="165"/>
      <c r="AK32" s="165"/>
      <c r="AL32" s="166"/>
      <c r="AM32" s="255"/>
      <c r="AN32" s="256"/>
      <c r="AO32" s="256"/>
      <c r="AP32" s="257"/>
      <c r="AQ32" s="258" t="s">
        <v>710</v>
      </c>
      <c r="AR32" s="259"/>
      <c r="AS32" s="259"/>
      <c r="AT32" s="260"/>
      <c r="AU32" s="255"/>
      <c r="AV32" s="256"/>
      <c r="AW32" s="256"/>
      <c r="AX32" s="257"/>
      <c r="AY32" s="258" t="s">
        <v>710</v>
      </c>
      <c r="AZ32" s="259"/>
      <c r="BA32" s="259"/>
      <c r="BB32" s="260"/>
      <c r="BC32" s="255"/>
      <c r="BD32" s="256"/>
      <c r="BE32" s="256"/>
      <c r="BF32" s="257"/>
      <c r="BG32" s="261" t="str">
        <f t="shared" si="0"/>
        <v>n.é.</v>
      </c>
      <c r="BH32" s="262"/>
    </row>
    <row r="33" spans="1:60" ht="20.100000000000001" customHeight="1">
      <c r="A33" s="221" t="s">
        <v>182</v>
      </c>
      <c r="B33" s="215"/>
      <c r="C33" s="159" t="s">
        <v>284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253" t="s">
        <v>285</v>
      </c>
      <c r="AD33" s="254"/>
      <c r="AE33" s="164">
        <f>IF(VLOOKUP($AC33,'04'!$AC$8:$BH$265,3,FALSE)+VLOOKUP($AC33,'05'!$AC$8:$BP$229,7,FALSE)+VLOOKUP($AC33,'05'!$AC$8:$BP$229,11,FALSE)+VLOOKUP($AC33,'06'!$AC$8:$BH$229,3,FALSE)=0,"",VLOOKUP($AC33,'04'!$AC$8:$BH$265,3,FALSE)+VLOOKUP($AC33,'05'!$AC$8:$BP$229,7,FALSE)+VLOOKUP($AC33,'05'!$AC$8:$BP$229,11,FALSE)+VLOOKUP($AC33,'06'!$AC$8:$BH$229,3,FALSE))</f>
        <v>80000</v>
      </c>
      <c r="AF33" s="165"/>
      <c r="AG33" s="165"/>
      <c r="AH33" s="166"/>
      <c r="AI33" s="164"/>
      <c r="AJ33" s="165"/>
      <c r="AK33" s="165"/>
      <c r="AL33" s="166"/>
      <c r="AM33" s="255"/>
      <c r="AN33" s="256"/>
      <c r="AO33" s="256"/>
      <c r="AP33" s="257"/>
      <c r="AQ33" s="258" t="s">
        <v>710</v>
      </c>
      <c r="AR33" s="259"/>
      <c r="AS33" s="259"/>
      <c r="AT33" s="260"/>
      <c r="AU33" s="255"/>
      <c r="AV33" s="256"/>
      <c r="AW33" s="256"/>
      <c r="AX33" s="257"/>
      <c r="AY33" s="258" t="s">
        <v>710</v>
      </c>
      <c r="AZ33" s="259"/>
      <c r="BA33" s="259"/>
      <c r="BB33" s="260"/>
      <c r="BC33" s="255"/>
      <c r="BD33" s="256"/>
      <c r="BE33" s="256"/>
      <c r="BF33" s="257"/>
      <c r="BG33" s="261" t="str">
        <f t="shared" si="0"/>
        <v>n.é.</v>
      </c>
      <c r="BH33" s="262"/>
    </row>
    <row r="34" spans="1:60" ht="20.100000000000001" customHeight="1">
      <c r="A34" s="221" t="s">
        <v>183</v>
      </c>
      <c r="B34" s="215"/>
      <c r="C34" s="159" t="s">
        <v>286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1"/>
      <c r="AC34" s="253" t="s">
        <v>287</v>
      </c>
      <c r="AD34" s="254"/>
      <c r="AE34" s="164" t="str">
        <f>IF(VLOOKUP($AC34,'04'!$AC$8:$BH$265,3,FALSE)+VLOOKUP($AC34,'05'!$AC$8:$BP$229,7,FALSE)+VLOOKUP($AC34,'05'!$AC$8:$BP$229,11,FALSE)+VLOOKUP($AC34,'06'!$AC$8:$BH$229,3,FALSE)=0,"",VLOOKUP($AC34,'04'!$AC$8:$BH$265,3,FALSE)+VLOOKUP($AC34,'05'!$AC$8:$BP$229,7,FALSE)+VLOOKUP($AC34,'05'!$AC$8:$BP$229,11,FALSE)+VLOOKUP($AC34,'06'!$AC$8:$BH$229,3,FALSE))</f>
        <v/>
      </c>
      <c r="AF34" s="165"/>
      <c r="AG34" s="165"/>
      <c r="AH34" s="166"/>
      <c r="AI34" s="164"/>
      <c r="AJ34" s="165"/>
      <c r="AK34" s="165"/>
      <c r="AL34" s="166"/>
      <c r="AM34" s="255"/>
      <c r="AN34" s="256"/>
      <c r="AO34" s="256"/>
      <c r="AP34" s="257"/>
      <c r="AQ34" s="258" t="s">
        <v>710</v>
      </c>
      <c r="AR34" s="259"/>
      <c r="AS34" s="259"/>
      <c r="AT34" s="260"/>
      <c r="AU34" s="255"/>
      <c r="AV34" s="256"/>
      <c r="AW34" s="256"/>
      <c r="AX34" s="257"/>
      <c r="AY34" s="258" t="s">
        <v>710</v>
      </c>
      <c r="AZ34" s="259"/>
      <c r="BA34" s="259"/>
      <c r="BB34" s="260"/>
      <c r="BC34" s="255"/>
      <c r="BD34" s="256"/>
      <c r="BE34" s="256"/>
      <c r="BF34" s="257"/>
      <c r="BG34" s="261" t="str">
        <f t="shared" si="0"/>
        <v>n.é.</v>
      </c>
      <c r="BH34" s="262"/>
    </row>
    <row r="35" spans="1:60" ht="20.100000000000001" customHeight="1">
      <c r="A35" s="221" t="s">
        <v>184</v>
      </c>
      <c r="B35" s="215"/>
      <c r="C35" s="159" t="s">
        <v>288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1"/>
      <c r="AC35" s="253" t="s">
        <v>289</v>
      </c>
      <c r="AD35" s="254"/>
      <c r="AE35" s="164" t="str">
        <f>IF(VLOOKUP($AC35,'04'!$AC$8:$BH$265,3,FALSE)+VLOOKUP($AC35,'05'!$AC$8:$BP$229,7,FALSE)+VLOOKUP($AC35,'05'!$AC$8:$BP$229,11,FALSE)+VLOOKUP($AC35,'06'!$AC$8:$BH$229,3,FALSE)=0,"",VLOOKUP($AC35,'04'!$AC$8:$BH$265,3,FALSE)+VLOOKUP($AC35,'05'!$AC$8:$BP$229,7,FALSE)+VLOOKUP($AC35,'05'!$AC$8:$BP$229,11,FALSE)+VLOOKUP($AC35,'06'!$AC$8:$BH$229,3,FALSE))</f>
        <v/>
      </c>
      <c r="AF35" s="165"/>
      <c r="AG35" s="165"/>
      <c r="AH35" s="166"/>
      <c r="AI35" s="164"/>
      <c r="AJ35" s="165"/>
      <c r="AK35" s="165"/>
      <c r="AL35" s="166"/>
      <c r="AM35" s="255"/>
      <c r="AN35" s="256"/>
      <c r="AO35" s="256"/>
      <c r="AP35" s="257"/>
      <c r="AQ35" s="258" t="s">
        <v>710</v>
      </c>
      <c r="AR35" s="259"/>
      <c r="AS35" s="259"/>
      <c r="AT35" s="260"/>
      <c r="AU35" s="255"/>
      <c r="AV35" s="256"/>
      <c r="AW35" s="256"/>
      <c r="AX35" s="257"/>
      <c r="AY35" s="258" t="s">
        <v>710</v>
      </c>
      <c r="AZ35" s="259"/>
      <c r="BA35" s="259"/>
      <c r="BB35" s="260"/>
      <c r="BC35" s="255"/>
      <c r="BD35" s="256"/>
      <c r="BE35" s="256"/>
      <c r="BF35" s="257"/>
      <c r="BG35" s="261" t="str">
        <f t="shared" si="0"/>
        <v>n.é.</v>
      </c>
      <c r="BH35" s="262"/>
    </row>
    <row r="36" spans="1:60" ht="20.100000000000001" customHeight="1">
      <c r="A36" s="221" t="s">
        <v>185</v>
      </c>
      <c r="B36" s="215"/>
      <c r="C36" s="159" t="s">
        <v>290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1"/>
      <c r="AC36" s="253" t="s">
        <v>291</v>
      </c>
      <c r="AD36" s="254"/>
      <c r="AE36" s="164">
        <f>IF(VLOOKUP($AC36,'04'!$AC$8:$BH$265,3,FALSE)+VLOOKUP($AC36,'05'!$AC$8:$BP$229,7,FALSE)+VLOOKUP($AC36,'05'!$AC$8:$BP$229,11,FALSE)+VLOOKUP($AC36,'06'!$AC$8:$BH$229,3,FALSE)=0,"",VLOOKUP($AC36,'04'!$AC$8:$BH$265,3,FALSE)+VLOOKUP($AC36,'05'!$AC$8:$BP$229,7,FALSE)+VLOOKUP($AC36,'05'!$AC$8:$BP$229,11,FALSE)+VLOOKUP($AC36,'06'!$AC$8:$BH$229,3,FALSE))</f>
        <v>6000</v>
      </c>
      <c r="AF36" s="165"/>
      <c r="AG36" s="165"/>
      <c r="AH36" s="166"/>
      <c r="AI36" s="164"/>
      <c r="AJ36" s="165"/>
      <c r="AK36" s="165"/>
      <c r="AL36" s="166"/>
      <c r="AM36" s="255"/>
      <c r="AN36" s="256"/>
      <c r="AO36" s="256"/>
      <c r="AP36" s="257"/>
      <c r="AQ36" s="258" t="s">
        <v>710</v>
      </c>
      <c r="AR36" s="259"/>
      <c r="AS36" s="259"/>
      <c r="AT36" s="260"/>
      <c r="AU36" s="255"/>
      <c r="AV36" s="256"/>
      <c r="AW36" s="256"/>
      <c r="AX36" s="257"/>
      <c r="AY36" s="258" t="s">
        <v>710</v>
      </c>
      <c r="AZ36" s="259"/>
      <c r="BA36" s="259"/>
      <c r="BB36" s="260"/>
      <c r="BC36" s="255"/>
      <c r="BD36" s="256"/>
      <c r="BE36" s="256"/>
      <c r="BF36" s="257"/>
      <c r="BG36" s="261" t="str">
        <f t="shared" si="0"/>
        <v>n.é.</v>
      </c>
      <c r="BH36" s="262"/>
    </row>
    <row r="37" spans="1:60" ht="20.100000000000001" customHeight="1">
      <c r="A37" s="221" t="s">
        <v>186</v>
      </c>
      <c r="B37" s="215"/>
      <c r="C37" s="159" t="s">
        <v>292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1"/>
      <c r="AC37" s="253" t="s">
        <v>293</v>
      </c>
      <c r="AD37" s="254"/>
      <c r="AE37" s="164">
        <f>IF(VLOOKUP($AC37,'04'!$AC$8:$BH$265,3,FALSE)+VLOOKUP($AC37,'05'!$AC$8:$BP$229,7,FALSE)+VLOOKUP($AC37,'05'!$AC$8:$BP$229,11,FALSE)+VLOOKUP($AC37,'06'!$AC$8:$BH$229,3,FALSE)=0,"",VLOOKUP($AC37,'04'!$AC$8:$BH$265,3,FALSE)+VLOOKUP($AC37,'05'!$AC$8:$BP$229,7,FALSE)+VLOOKUP($AC37,'05'!$AC$8:$BP$229,11,FALSE)+VLOOKUP($AC37,'06'!$AC$8:$BH$229,3,FALSE))</f>
        <v>300</v>
      </c>
      <c r="AF37" s="165"/>
      <c r="AG37" s="165"/>
      <c r="AH37" s="166"/>
      <c r="AI37" s="164"/>
      <c r="AJ37" s="165"/>
      <c r="AK37" s="165"/>
      <c r="AL37" s="166"/>
      <c r="AM37" s="255"/>
      <c r="AN37" s="256"/>
      <c r="AO37" s="256"/>
      <c r="AP37" s="257"/>
      <c r="AQ37" s="258" t="s">
        <v>710</v>
      </c>
      <c r="AR37" s="259"/>
      <c r="AS37" s="259"/>
      <c r="AT37" s="260"/>
      <c r="AU37" s="255"/>
      <c r="AV37" s="256"/>
      <c r="AW37" s="256"/>
      <c r="AX37" s="257"/>
      <c r="AY37" s="258" t="s">
        <v>710</v>
      </c>
      <c r="AZ37" s="259"/>
      <c r="BA37" s="259"/>
      <c r="BB37" s="260"/>
      <c r="BC37" s="255"/>
      <c r="BD37" s="256"/>
      <c r="BE37" s="256"/>
      <c r="BF37" s="257"/>
      <c r="BG37" s="261" t="str">
        <f t="shared" si="0"/>
        <v>n.é.</v>
      </c>
      <c r="BH37" s="262"/>
    </row>
    <row r="38" spans="1:60" s="3" customFormat="1" ht="20.100000000000001" customHeight="1">
      <c r="A38" s="220" t="s">
        <v>187</v>
      </c>
      <c r="B38" s="216"/>
      <c r="C38" s="180" t="s">
        <v>294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2"/>
      <c r="AC38" s="251" t="s">
        <v>295</v>
      </c>
      <c r="AD38" s="252"/>
      <c r="AE38" s="188">
        <f>SUM(AE33:AH37)</f>
        <v>86300</v>
      </c>
      <c r="AF38" s="189"/>
      <c r="AG38" s="189"/>
      <c r="AH38" s="190"/>
      <c r="AI38" s="188">
        <f t="shared" ref="AI38" si="17">SUM(AI33:AL37)</f>
        <v>0</v>
      </c>
      <c r="AJ38" s="189"/>
      <c r="AK38" s="189"/>
      <c r="AL38" s="190"/>
      <c r="AM38" s="188">
        <f t="shared" ref="AM38" si="18">SUM(AM33:AP37)</f>
        <v>0</v>
      </c>
      <c r="AN38" s="189"/>
      <c r="AO38" s="189"/>
      <c r="AP38" s="190"/>
      <c r="AQ38" s="243" t="s">
        <v>710</v>
      </c>
      <c r="AR38" s="244"/>
      <c r="AS38" s="244"/>
      <c r="AT38" s="245"/>
      <c r="AU38" s="188">
        <f t="shared" ref="AU38" si="19">SUM(AU33:AX37)</f>
        <v>0</v>
      </c>
      <c r="AV38" s="189"/>
      <c r="AW38" s="189"/>
      <c r="AX38" s="190"/>
      <c r="AY38" s="243" t="s">
        <v>710</v>
      </c>
      <c r="AZ38" s="244"/>
      <c r="BA38" s="244"/>
      <c r="BB38" s="245"/>
      <c r="BC38" s="188">
        <f t="shared" ref="BC38" si="20">SUM(BC33:BF37)</f>
        <v>0</v>
      </c>
      <c r="BD38" s="189"/>
      <c r="BE38" s="189"/>
      <c r="BF38" s="190"/>
      <c r="BG38" s="263" t="str">
        <f t="shared" si="0"/>
        <v>n.é.</v>
      </c>
      <c r="BH38" s="264"/>
    </row>
    <row r="39" spans="1:60" ht="20.100000000000001" customHeight="1">
      <c r="A39" s="221" t="s">
        <v>188</v>
      </c>
      <c r="B39" s="215"/>
      <c r="C39" s="159" t="s">
        <v>296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253" t="s">
        <v>297</v>
      </c>
      <c r="AD39" s="254"/>
      <c r="AE39" s="164">
        <f>IF(VLOOKUP($AC39,'04'!$AC$8:$BH$265,3,FALSE)+VLOOKUP($AC39,'05'!$AC$8:$BP$229,7,FALSE)+VLOOKUP($AC39,'05'!$AC$8:$BP$229,11,FALSE)+VLOOKUP($AC39,'06'!$AC$8:$BH$229,3,FALSE)=0,"",VLOOKUP($AC39,'04'!$AC$8:$BH$265,3,FALSE)+VLOOKUP($AC39,'05'!$AC$8:$BP$229,7,FALSE)+VLOOKUP($AC39,'05'!$AC$8:$BP$229,11,FALSE)+VLOOKUP($AC39,'06'!$AC$8:$BH$229,3,FALSE))</f>
        <v>20</v>
      </c>
      <c r="AF39" s="165"/>
      <c r="AG39" s="165"/>
      <c r="AH39" s="166"/>
      <c r="AI39" s="164"/>
      <c r="AJ39" s="165"/>
      <c r="AK39" s="165"/>
      <c r="AL39" s="166"/>
      <c r="AM39" s="255"/>
      <c r="AN39" s="256"/>
      <c r="AO39" s="256"/>
      <c r="AP39" s="257"/>
      <c r="AQ39" s="258" t="s">
        <v>710</v>
      </c>
      <c r="AR39" s="259"/>
      <c r="AS39" s="259"/>
      <c r="AT39" s="260"/>
      <c r="AU39" s="255"/>
      <c r="AV39" s="256"/>
      <c r="AW39" s="256"/>
      <c r="AX39" s="257"/>
      <c r="AY39" s="258" t="s">
        <v>710</v>
      </c>
      <c r="AZ39" s="259"/>
      <c r="BA39" s="259"/>
      <c r="BB39" s="260"/>
      <c r="BC39" s="255"/>
      <c r="BD39" s="256"/>
      <c r="BE39" s="256"/>
      <c r="BF39" s="257"/>
      <c r="BG39" s="261" t="str">
        <f t="shared" si="0"/>
        <v>n.é.</v>
      </c>
      <c r="BH39" s="262"/>
    </row>
    <row r="40" spans="1:60" s="3" customFormat="1" ht="20.100000000000001" customHeight="1">
      <c r="A40" s="220" t="s">
        <v>189</v>
      </c>
      <c r="B40" s="216"/>
      <c r="C40" s="180" t="s">
        <v>298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2"/>
      <c r="AC40" s="251" t="s">
        <v>299</v>
      </c>
      <c r="AD40" s="252"/>
      <c r="AE40" s="188">
        <f>SUM(AE29:AH32,AE38:AH39)</f>
        <v>89320</v>
      </c>
      <c r="AF40" s="189"/>
      <c r="AG40" s="189"/>
      <c r="AH40" s="190"/>
      <c r="AI40" s="188">
        <f t="shared" ref="AI40" si="21">SUM(AI29:AL32,AI38:AL39)</f>
        <v>0</v>
      </c>
      <c r="AJ40" s="189"/>
      <c r="AK40" s="189"/>
      <c r="AL40" s="190"/>
      <c r="AM40" s="188">
        <f t="shared" ref="AM40" si="22">SUM(AM29:AP32,AM38:AP39)</f>
        <v>0</v>
      </c>
      <c r="AN40" s="189"/>
      <c r="AO40" s="189"/>
      <c r="AP40" s="190"/>
      <c r="AQ40" s="243" t="s">
        <v>710</v>
      </c>
      <c r="AR40" s="244"/>
      <c r="AS40" s="244"/>
      <c r="AT40" s="245"/>
      <c r="AU40" s="188">
        <f t="shared" ref="AU40" si="23">SUM(AU29:AX32,AU38:AX39)</f>
        <v>0</v>
      </c>
      <c r="AV40" s="189"/>
      <c r="AW40" s="189"/>
      <c r="AX40" s="190"/>
      <c r="AY40" s="243" t="s">
        <v>710</v>
      </c>
      <c r="AZ40" s="244"/>
      <c r="BA40" s="244"/>
      <c r="BB40" s="245"/>
      <c r="BC40" s="188">
        <f t="shared" ref="BC40" si="24">SUM(BC29:BF32,BC38:BF39)</f>
        <v>0</v>
      </c>
      <c r="BD40" s="189"/>
      <c r="BE40" s="189"/>
      <c r="BF40" s="190"/>
      <c r="BG40" s="263" t="str">
        <f t="shared" si="0"/>
        <v>n.é.</v>
      </c>
      <c r="BH40" s="264"/>
    </row>
    <row r="41" spans="1:60" ht="20.100000000000001" customHeight="1">
      <c r="A41" s="221" t="s">
        <v>190</v>
      </c>
      <c r="B41" s="215"/>
      <c r="C41" s="159" t="s">
        <v>300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1"/>
      <c r="AC41" s="253" t="s">
        <v>301</v>
      </c>
      <c r="AD41" s="254"/>
      <c r="AE41" s="164" t="str">
        <f>IF(VLOOKUP($AC41,'04'!$AC$8:$BH$265,3,FALSE)+VLOOKUP($AC41,'05'!$AC$8:$BP$229,7,FALSE)+VLOOKUP($AC41,'05'!$AC$8:$BP$229,11,FALSE)+VLOOKUP($AC41,'06'!$AC$8:$BH$229,3,FALSE)=0,"",VLOOKUP($AC41,'04'!$AC$8:$BH$265,3,FALSE)+VLOOKUP($AC41,'05'!$AC$8:$BP$229,7,FALSE)+VLOOKUP($AC41,'05'!$AC$8:$BP$229,11,FALSE)+VLOOKUP($AC41,'06'!$AC$8:$BH$229,3,FALSE))</f>
        <v/>
      </c>
      <c r="AF41" s="165"/>
      <c r="AG41" s="165"/>
      <c r="AH41" s="166"/>
      <c r="AI41" s="164"/>
      <c r="AJ41" s="165"/>
      <c r="AK41" s="165"/>
      <c r="AL41" s="166"/>
      <c r="AM41" s="255"/>
      <c r="AN41" s="256"/>
      <c r="AO41" s="256"/>
      <c r="AP41" s="257"/>
      <c r="AQ41" s="258" t="s">
        <v>710</v>
      </c>
      <c r="AR41" s="259"/>
      <c r="AS41" s="259"/>
      <c r="AT41" s="260"/>
      <c r="AU41" s="255"/>
      <c r="AV41" s="256"/>
      <c r="AW41" s="256"/>
      <c r="AX41" s="257"/>
      <c r="AY41" s="258" t="s">
        <v>710</v>
      </c>
      <c r="AZ41" s="259"/>
      <c r="BA41" s="259"/>
      <c r="BB41" s="260"/>
      <c r="BC41" s="255"/>
      <c r="BD41" s="256"/>
      <c r="BE41" s="256"/>
      <c r="BF41" s="257"/>
      <c r="BG41" s="261" t="str">
        <f t="shared" si="0"/>
        <v>n.é.</v>
      </c>
      <c r="BH41" s="262"/>
    </row>
    <row r="42" spans="1:60" ht="20.100000000000001" customHeight="1">
      <c r="A42" s="221" t="s">
        <v>191</v>
      </c>
      <c r="B42" s="215"/>
      <c r="C42" s="159" t="s">
        <v>302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1"/>
      <c r="AC42" s="253" t="s">
        <v>303</v>
      </c>
      <c r="AD42" s="254"/>
      <c r="AE42" s="164">
        <f>IF(VLOOKUP($AC42,'04'!$AC$8:$BH$265,3,FALSE)+VLOOKUP($AC42,'05'!$AC$8:$BP$229,7,FALSE)+VLOOKUP($AC42,'05'!$AC$8:$BP$229,11,FALSE)+VLOOKUP($AC42,'06'!$AC$8:$BH$229,3,FALSE)=0,"",VLOOKUP($AC42,'04'!$AC$8:$BH$265,3,FALSE)+VLOOKUP($AC42,'05'!$AC$8:$BP$229,7,FALSE)+VLOOKUP($AC42,'05'!$AC$8:$BP$229,11,FALSE)+VLOOKUP($AC42,'06'!$AC$8:$BH$229,3,FALSE))</f>
        <v>16000</v>
      </c>
      <c r="AF42" s="165"/>
      <c r="AG42" s="165"/>
      <c r="AH42" s="166"/>
      <c r="AI42" s="164"/>
      <c r="AJ42" s="165"/>
      <c r="AK42" s="165"/>
      <c r="AL42" s="166"/>
      <c r="AM42" s="255"/>
      <c r="AN42" s="256"/>
      <c r="AO42" s="256"/>
      <c r="AP42" s="257"/>
      <c r="AQ42" s="258" t="s">
        <v>710</v>
      </c>
      <c r="AR42" s="259"/>
      <c r="AS42" s="259"/>
      <c r="AT42" s="260"/>
      <c r="AU42" s="255"/>
      <c r="AV42" s="256"/>
      <c r="AW42" s="256"/>
      <c r="AX42" s="257"/>
      <c r="AY42" s="258" t="s">
        <v>710</v>
      </c>
      <c r="AZ42" s="259"/>
      <c r="BA42" s="259"/>
      <c r="BB42" s="260"/>
      <c r="BC42" s="255"/>
      <c r="BD42" s="256"/>
      <c r="BE42" s="256"/>
      <c r="BF42" s="257"/>
      <c r="BG42" s="261" t="str">
        <f t="shared" si="0"/>
        <v>n.é.</v>
      </c>
      <c r="BH42" s="262"/>
    </row>
    <row r="43" spans="1:60" ht="20.100000000000001" customHeight="1">
      <c r="A43" s="221" t="s">
        <v>192</v>
      </c>
      <c r="B43" s="215"/>
      <c r="C43" s="159" t="s">
        <v>304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1"/>
      <c r="AC43" s="253" t="s">
        <v>305</v>
      </c>
      <c r="AD43" s="254"/>
      <c r="AE43" s="164">
        <f>IF(VLOOKUP($AC43,'04'!$AC$8:$BH$265,3,FALSE)+VLOOKUP($AC43,'05'!$AC$8:$BP$229,7,FALSE)+VLOOKUP($AC43,'05'!$AC$8:$BP$229,11,FALSE)+VLOOKUP($AC43,'06'!$AC$8:$BH$229,3,FALSE)=0,"",VLOOKUP($AC43,'04'!$AC$8:$BH$265,3,FALSE)+VLOOKUP($AC43,'05'!$AC$8:$BP$229,7,FALSE)+VLOOKUP($AC43,'05'!$AC$8:$BP$229,11,FALSE)+VLOOKUP($AC43,'06'!$AC$8:$BH$229,3,FALSE))</f>
        <v>360</v>
      </c>
      <c r="AF43" s="165"/>
      <c r="AG43" s="165"/>
      <c r="AH43" s="166"/>
      <c r="AI43" s="164"/>
      <c r="AJ43" s="165"/>
      <c r="AK43" s="165"/>
      <c r="AL43" s="166"/>
      <c r="AM43" s="164"/>
      <c r="AN43" s="165"/>
      <c r="AO43" s="165"/>
      <c r="AP43" s="166"/>
      <c r="AQ43" s="240" t="s">
        <v>710</v>
      </c>
      <c r="AR43" s="241"/>
      <c r="AS43" s="241"/>
      <c r="AT43" s="242"/>
      <c r="AU43" s="164"/>
      <c r="AV43" s="165"/>
      <c r="AW43" s="165"/>
      <c r="AX43" s="166"/>
      <c r="AY43" s="240" t="s">
        <v>710</v>
      </c>
      <c r="AZ43" s="241"/>
      <c r="BA43" s="241"/>
      <c r="BB43" s="242"/>
      <c r="BC43" s="164"/>
      <c r="BD43" s="165"/>
      <c r="BE43" s="165"/>
      <c r="BF43" s="166"/>
      <c r="BG43" s="148" t="str">
        <f t="shared" si="0"/>
        <v>n.é.</v>
      </c>
      <c r="BH43" s="149"/>
    </row>
    <row r="44" spans="1:60" ht="20.100000000000001" customHeight="1">
      <c r="A44" s="221" t="s">
        <v>193</v>
      </c>
      <c r="B44" s="215"/>
      <c r="C44" s="159" t="s">
        <v>306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1"/>
      <c r="AC44" s="253" t="s">
        <v>307</v>
      </c>
      <c r="AD44" s="254"/>
      <c r="AE44" s="164">
        <f>IF(VLOOKUP($AC44,'04'!$AC$8:$BH$265,3,FALSE)+VLOOKUP($AC44,'05'!$AC$8:$BP$229,7,FALSE)+VLOOKUP($AC44,'05'!$AC$8:$BP$229,11,FALSE)+VLOOKUP($AC44,'06'!$AC$8:$BH$229,3,FALSE)=0,"",VLOOKUP($AC44,'04'!$AC$8:$BH$265,3,FALSE)+VLOOKUP($AC44,'05'!$AC$8:$BP$229,7,FALSE)+VLOOKUP($AC44,'05'!$AC$8:$BP$229,11,FALSE)+VLOOKUP($AC44,'06'!$AC$8:$BH$229,3,FALSE))</f>
        <v>13163</v>
      </c>
      <c r="AF44" s="165"/>
      <c r="AG44" s="165"/>
      <c r="AH44" s="166"/>
      <c r="AI44" s="164"/>
      <c r="AJ44" s="165"/>
      <c r="AK44" s="165"/>
      <c r="AL44" s="166"/>
      <c r="AM44" s="164"/>
      <c r="AN44" s="165"/>
      <c r="AO44" s="165"/>
      <c r="AP44" s="166"/>
      <c r="AQ44" s="240" t="s">
        <v>710</v>
      </c>
      <c r="AR44" s="241"/>
      <c r="AS44" s="241"/>
      <c r="AT44" s="242"/>
      <c r="AU44" s="164"/>
      <c r="AV44" s="165"/>
      <c r="AW44" s="165"/>
      <c r="AX44" s="166"/>
      <c r="AY44" s="240" t="s">
        <v>710</v>
      </c>
      <c r="AZ44" s="241"/>
      <c r="BA44" s="241"/>
      <c r="BB44" s="242"/>
      <c r="BC44" s="164"/>
      <c r="BD44" s="165"/>
      <c r="BE44" s="165"/>
      <c r="BF44" s="166"/>
      <c r="BG44" s="148" t="str">
        <f t="shared" si="0"/>
        <v>n.é.</v>
      </c>
      <c r="BH44" s="149"/>
    </row>
    <row r="45" spans="1:60" ht="20.100000000000001" customHeight="1">
      <c r="A45" s="221" t="s">
        <v>194</v>
      </c>
      <c r="B45" s="215"/>
      <c r="C45" s="159" t="s">
        <v>308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253" t="s">
        <v>309</v>
      </c>
      <c r="AD45" s="254"/>
      <c r="AE45" s="164">
        <f>IF(VLOOKUP($AC45,'04'!$AC$8:$BH$265,3,FALSE)+VLOOKUP($AC45,'05'!$AC$8:$BP$229,7,FALSE)+VLOOKUP($AC45,'05'!$AC$8:$BP$229,11,FALSE)+VLOOKUP($AC45,'06'!$AC$8:$BH$229,3,FALSE)=0,"",VLOOKUP($AC45,'04'!$AC$8:$BH$265,3,FALSE)+VLOOKUP($AC45,'05'!$AC$8:$BP$229,7,FALSE)+VLOOKUP($AC45,'05'!$AC$8:$BP$229,11,FALSE)+VLOOKUP($AC45,'06'!$AC$8:$BH$229,3,FALSE))</f>
        <v>4537</v>
      </c>
      <c r="AF45" s="165"/>
      <c r="AG45" s="165"/>
      <c r="AH45" s="166"/>
      <c r="AI45" s="164"/>
      <c r="AJ45" s="165"/>
      <c r="AK45" s="165"/>
      <c r="AL45" s="166"/>
      <c r="AM45" s="164"/>
      <c r="AN45" s="165"/>
      <c r="AO45" s="165"/>
      <c r="AP45" s="166"/>
      <c r="AQ45" s="240" t="s">
        <v>710</v>
      </c>
      <c r="AR45" s="241"/>
      <c r="AS45" s="241"/>
      <c r="AT45" s="242"/>
      <c r="AU45" s="164"/>
      <c r="AV45" s="165"/>
      <c r="AW45" s="165"/>
      <c r="AX45" s="166"/>
      <c r="AY45" s="240" t="s">
        <v>710</v>
      </c>
      <c r="AZ45" s="241"/>
      <c r="BA45" s="241"/>
      <c r="BB45" s="242"/>
      <c r="BC45" s="164"/>
      <c r="BD45" s="165"/>
      <c r="BE45" s="165"/>
      <c r="BF45" s="166"/>
      <c r="BG45" s="148" t="str">
        <f t="shared" si="0"/>
        <v>n.é.</v>
      </c>
      <c r="BH45" s="149"/>
    </row>
    <row r="46" spans="1:60" ht="20.100000000000001" customHeight="1">
      <c r="A46" s="221" t="s">
        <v>195</v>
      </c>
      <c r="B46" s="215"/>
      <c r="C46" s="159" t="s">
        <v>310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1"/>
      <c r="AC46" s="253" t="s">
        <v>311</v>
      </c>
      <c r="AD46" s="254"/>
      <c r="AE46" s="164">
        <f>IF(VLOOKUP($AC46,'04'!$AC$8:$BH$265,3,FALSE)+VLOOKUP($AC46,'05'!$AC$8:$BP$229,7,FALSE)+VLOOKUP($AC46,'05'!$AC$8:$BP$229,11,FALSE)+VLOOKUP($AC46,'06'!$AC$8:$BH$229,3,FALSE)=0,"",VLOOKUP($AC46,'04'!$AC$8:$BH$265,3,FALSE)+VLOOKUP($AC46,'05'!$AC$8:$BP$229,7,FALSE)+VLOOKUP($AC46,'05'!$AC$8:$BP$229,11,FALSE)+VLOOKUP($AC46,'06'!$AC$8:$BH$229,3,FALSE))</f>
        <v>8737</v>
      </c>
      <c r="AF46" s="165"/>
      <c r="AG46" s="165"/>
      <c r="AH46" s="166"/>
      <c r="AI46" s="164"/>
      <c r="AJ46" s="165"/>
      <c r="AK46" s="165"/>
      <c r="AL46" s="166"/>
      <c r="AM46" s="164"/>
      <c r="AN46" s="165"/>
      <c r="AO46" s="165"/>
      <c r="AP46" s="166"/>
      <c r="AQ46" s="240" t="s">
        <v>710</v>
      </c>
      <c r="AR46" s="241"/>
      <c r="AS46" s="241"/>
      <c r="AT46" s="242"/>
      <c r="AU46" s="164"/>
      <c r="AV46" s="165"/>
      <c r="AW46" s="165"/>
      <c r="AX46" s="166"/>
      <c r="AY46" s="240" t="s">
        <v>710</v>
      </c>
      <c r="AZ46" s="241"/>
      <c r="BA46" s="241"/>
      <c r="BB46" s="242"/>
      <c r="BC46" s="164"/>
      <c r="BD46" s="165"/>
      <c r="BE46" s="165"/>
      <c r="BF46" s="166"/>
      <c r="BG46" s="148" t="str">
        <f t="shared" si="0"/>
        <v>n.é.</v>
      </c>
      <c r="BH46" s="149"/>
    </row>
    <row r="47" spans="1:60" ht="20.100000000000001" customHeight="1">
      <c r="A47" s="221" t="s">
        <v>196</v>
      </c>
      <c r="B47" s="215"/>
      <c r="C47" s="159" t="s">
        <v>312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1"/>
      <c r="AC47" s="253" t="s">
        <v>313</v>
      </c>
      <c r="AD47" s="254"/>
      <c r="AE47" s="164" t="str">
        <f>IF(VLOOKUP($AC47,'04'!$AC$8:$BH$265,3,FALSE)+VLOOKUP($AC47,'05'!$AC$8:$BP$229,7,FALSE)+VLOOKUP($AC47,'05'!$AC$8:$BP$229,11,FALSE)+VLOOKUP($AC47,'06'!$AC$8:$BH$229,3,FALSE)=0,"",VLOOKUP($AC47,'04'!$AC$8:$BH$265,3,FALSE)+VLOOKUP($AC47,'05'!$AC$8:$BP$229,7,FALSE)+VLOOKUP($AC47,'05'!$AC$8:$BP$229,11,FALSE)+VLOOKUP($AC47,'06'!$AC$8:$BH$229,3,FALSE))</f>
        <v/>
      </c>
      <c r="AF47" s="165"/>
      <c r="AG47" s="165"/>
      <c r="AH47" s="166"/>
      <c r="AI47" s="164"/>
      <c r="AJ47" s="165"/>
      <c r="AK47" s="165"/>
      <c r="AL47" s="166"/>
      <c r="AM47" s="164"/>
      <c r="AN47" s="165"/>
      <c r="AO47" s="165"/>
      <c r="AP47" s="166"/>
      <c r="AQ47" s="240" t="s">
        <v>710</v>
      </c>
      <c r="AR47" s="241"/>
      <c r="AS47" s="241"/>
      <c r="AT47" s="242"/>
      <c r="AU47" s="164"/>
      <c r="AV47" s="165"/>
      <c r="AW47" s="165"/>
      <c r="AX47" s="166"/>
      <c r="AY47" s="240" t="s">
        <v>710</v>
      </c>
      <c r="AZ47" s="241"/>
      <c r="BA47" s="241"/>
      <c r="BB47" s="242"/>
      <c r="BC47" s="164"/>
      <c r="BD47" s="165"/>
      <c r="BE47" s="165"/>
      <c r="BF47" s="166"/>
      <c r="BG47" s="148" t="str">
        <f t="shared" si="0"/>
        <v>n.é.</v>
      </c>
      <c r="BH47" s="149"/>
    </row>
    <row r="48" spans="1:60" ht="20.100000000000001" customHeight="1">
      <c r="A48" s="221" t="s">
        <v>197</v>
      </c>
      <c r="B48" s="215"/>
      <c r="C48" s="159" t="s">
        <v>314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1"/>
      <c r="AC48" s="253" t="s">
        <v>315</v>
      </c>
      <c r="AD48" s="254"/>
      <c r="AE48" s="164" t="str">
        <f>IF(VLOOKUP($AC48,'04'!$AC$8:$BH$265,3,FALSE)+VLOOKUP($AC48,'05'!$AC$8:$BP$229,7,FALSE)+VLOOKUP($AC48,'05'!$AC$8:$BP$229,11,FALSE)+VLOOKUP($AC48,'06'!$AC$8:$BH$229,3,FALSE)=0,"",VLOOKUP($AC48,'04'!$AC$8:$BH$265,3,FALSE)+VLOOKUP($AC48,'05'!$AC$8:$BP$229,7,FALSE)+VLOOKUP($AC48,'05'!$AC$8:$BP$229,11,FALSE)+VLOOKUP($AC48,'06'!$AC$8:$BH$229,3,FALSE))</f>
        <v/>
      </c>
      <c r="AF48" s="165"/>
      <c r="AG48" s="165"/>
      <c r="AH48" s="166"/>
      <c r="AI48" s="164"/>
      <c r="AJ48" s="165"/>
      <c r="AK48" s="165"/>
      <c r="AL48" s="166"/>
      <c r="AM48" s="164"/>
      <c r="AN48" s="165"/>
      <c r="AO48" s="165"/>
      <c r="AP48" s="166"/>
      <c r="AQ48" s="240" t="s">
        <v>710</v>
      </c>
      <c r="AR48" s="241"/>
      <c r="AS48" s="241"/>
      <c r="AT48" s="242"/>
      <c r="AU48" s="164"/>
      <c r="AV48" s="165"/>
      <c r="AW48" s="165"/>
      <c r="AX48" s="166"/>
      <c r="AY48" s="240" t="s">
        <v>710</v>
      </c>
      <c r="AZ48" s="241"/>
      <c r="BA48" s="241"/>
      <c r="BB48" s="242"/>
      <c r="BC48" s="164"/>
      <c r="BD48" s="165"/>
      <c r="BE48" s="165"/>
      <c r="BF48" s="166"/>
      <c r="BG48" s="148" t="str">
        <f t="shared" si="0"/>
        <v>n.é.</v>
      </c>
      <c r="BH48" s="149"/>
    </row>
    <row r="49" spans="1:60" ht="20.100000000000001" customHeight="1">
      <c r="A49" s="221" t="s">
        <v>198</v>
      </c>
      <c r="B49" s="215"/>
      <c r="C49" s="159" t="s">
        <v>316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1"/>
      <c r="AC49" s="253" t="s">
        <v>317</v>
      </c>
      <c r="AD49" s="254"/>
      <c r="AE49" s="164" t="str">
        <f>IF(VLOOKUP($AC49,'04'!$AC$8:$BH$265,3,FALSE)+VLOOKUP($AC49,'05'!$AC$8:$BP$229,7,FALSE)+VLOOKUP($AC49,'05'!$AC$8:$BP$229,11,FALSE)+VLOOKUP($AC49,'06'!$AC$8:$BH$229,3,FALSE)=0,"",VLOOKUP($AC49,'04'!$AC$8:$BH$265,3,FALSE)+VLOOKUP($AC49,'05'!$AC$8:$BP$229,7,FALSE)+VLOOKUP($AC49,'05'!$AC$8:$BP$229,11,FALSE)+VLOOKUP($AC49,'06'!$AC$8:$BH$229,3,FALSE))</f>
        <v/>
      </c>
      <c r="AF49" s="165"/>
      <c r="AG49" s="165"/>
      <c r="AH49" s="166"/>
      <c r="AI49" s="164"/>
      <c r="AJ49" s="165"/>
      <c r="AK49" s="165"/>
      <c r="AL49" s="166"/>
      <c r="AM49" s="164"/>
      <c r="AN49" s="165"/>
      <c r="AO49" s="165"/>
      <c r="AP49" s="166"/>
      <c r="AQ49" s="240" t="s">
        <v>710</v>
      </c>
      <c r="AR49" s="241"/>
      <c r="AS49" s="241"/>
      <c r="AT49" s="242"/>
      <c r="AU49" s="164"/>
      <c r="AV49" s="165"/>
      <c r="AW49" s="165"/>
      <c r="AX49" s="166"/>
      <c r="AY49" s="240" t="s">
        <v>710</v>
      </c>
      <c r="AZ49" s="241"/>
      <c r="BA49" s="241"/>
      <c r="BB49" s="242"/>
      <c r="BC49" s="164"/>
      <c r="BD49" s="165"/>
      <c r="BE49" s="165"/>
      <c r="BF49" s="166"/>
      <c r="BG49" s="148" t="str">
        <f t="shared" si="0"/>
        <v>n.é.</v>
      </c>
      <c r="BH49" s="149"/>
    </row>
    <row r="50" spans="1:60" ht="20.100000000000001" customHeight="1">
      <c r="A50" s="221" t="s">
        <v>199</v>
      </c>
      <c r="B50" s="215"/>
      <c r="C50" s="159" t="s">
        <v>726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1"/>
      <c r="AC50" s="253" t="s">
        <v>319</v>
      </c>
      <c r="AD50" s="254"/>
      <c r="AE50" s="164" t="str">
        <f>IF(VLOOKUP($AC50,'04'!$AC$8:$BH$265,3,FALSE)+VLOOKUP($AC50,'05'!$AC$8:$BP$229,7,FALSE)+VLOOKUP($AC50,'05'!$AC$8:$BP$229,11,FALSE)+VLOOKUP($AC50,'06'!$AC$8:$BH$229,3,FALSE)=0,"",VLOOKUP($AC50,'04'!$AC$8:$BH$265,3,FALSE)+VLOOKUP($AC50,'05'!$AC$8:$BP$229,7,FALSE)+VLOOKUP($AC50,'05'!$AC$8:$BP$229,11,FALSE)+VLOOKUP($AC50,'06'!$AC$8:$BH$229,3,FALSE))</f>
        <v/>
      </c>
      <c r="AF50" s="165"/>
      <c r="AG50" s="165"/>
      <c r="AH50" s="166"/>
      <c r="AI50" s="164"/>
      <c r="AJ50" s="165"/>
      <c r="AK50" s="165"/>
      <c r="AL50" s="166"/>
      <c r="AM50" s="164"/>
      <c r="AN50" s="165"/>
      <c r="AO50" s="165"/>
      <c r="AP50" s="166"/>
      <c r="AQ50" s="240" t="s">
        <v>710</v>
      </c>
      <c r="AR50" s="241"/>
      <c r="AS50" s="241"/>
      <c r="AT50" s="242"/>
      <c r="AU50" s="164"/>
      <c r="AV50" s="165"/>
      <c r="AW50" s="165"/>
      <c r="AX50" s="166"/>
      <c r="AY50" s="240" t="s">
        <v>710</v>
      </c>
      <c r="AZ50" s="241"/>
      <c r="BA50" s="241"/>
      <c r="BB50" s="242"/>
      <c r="BC50" s="164"/>
      <c r="BD50" s="165"/>
      <c r="BE50" s="165"/>
      <c r="BF50" s="166"/>
      <c r="BG50" s="148" t="str">
        <f t="shared" si="0"/>
        <v>n.é.</v>
      </c>
      <c r="BH50" s="149"/>
    </row>
    <row r="51" spans="1:60" ht="20.100000000000001" customHeight="1">
      <c r="A51" s="221" t="s">
        <v>200</v>
      </c>
      <c r="B51" s="215"/>
      <c r="C51" s="159" t="s">
        <v>318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1"/>
      <c r="AC51" s="253" t="s">
        <v>725</v>
      </c>
      <c r="AD51" s="254"/>
      <c r="AE51" s="164" t="str">
        <f>IF(VLOOKUP($AC51,'04'!$AC$8:$BH$265,3,FALSE)+VLOOKUP($AC51,'05'!$AC$8:$BP$229,7,FALSE)+VLOOKUP($AC51,'05'!$AC$8:$BP$229,11,FALSE)+VLOOKUP($AC51,'06'!$AC$8:$BH$229,3,FALSE)=0,"",VLOOKUP($AC51,'04'!$AC$8:$BH$265,3,FALSE)+VLOOKUP($AC51,'05'!$AC$8:$BP$229,7,FALSE)+VLOOKUP($AC51,'05'!$AC$8:$BP$229,11,FALSE)+VLOOKUP($AC51,'06'!$AC$8:$BH$229,3,FALSE))</f>
        <v/>
      </c>
      <c r="AF51" s="165"/>
      <c r="AG51" s="165"/>
      <c r="AH51" s="166"/>
      <c r="AI51" s="164"/>
      <c r="AJ51" s="165"/>
      <c r="AK51" s="165"/>
      <c r="AL51" s="166"/>
      <c r="AM51" s="164"/>
      <c r="AN51" s="165"/>
      <c r="AO51" s="165"/>
      <c r="AP51" s="166"/>
      <c r="AQ51" s="240" t="s">
        <v>710</v>
      </c>
      <c r="AR51" s="241"/>
      <c r="AS51" s="241"/>
      <c r="AT51" s="242"/>
      <c r="AU51" s="164"/>
      <c r="AV51" s="165"/>
      <c r="AW51" s="165"/>
      <c r="AX51" s="166"/>
      <c r="AY51" s="240" t="s">
        <v>710</v>
      </c>
      <c r="AZ51" s="241"/>
      <c r="BA51" s="241"/>
      <c r="BB51" s="242"/>
      <c r="BC51" s="164"/>
      <c r="BD51" s="165"/>
      <c r="BE51" s="165"/>
      <c r="BF51" s="166"/>
      <c r="BG51" s="148" t="str">
        <f t="shared" si="0"/>
        <v>n.é.</v>
      </c>
      <c r="BH51" s="149"/>
    </row>
    <row r="52" spans="1:60" s="3" customFormat="1" ht="20.100000000000001" customHeight="1">
      <c r="A52" s="220" t="s">
        <v>201</v>
      </c>
      <c r="B52" s="216"/>
      <c r="C52" s="180" t="s">
        <v>727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2"/>
      <c r="AC52" s="251" t="s">
        <v>320</v>
      </c>
      <c r="AD52" s="252"/>
      <c r="AE52" s="188">
        <f>SUM(AE41:AH51)</f>
        <v>42797</v>
      </c>
      <c r="AF52" s="189"/>
      <c r="AG52" s="189"/>
      <c r="AH52" s="190"/>
      <c r="AI52" s="188">
        <f t="shared" ref="AI52" si="25">SUM(AI41:AL51)</f>
        <v>0</v>
      </c>
      <c r="AJ52" s="189"/>
      <c r="AK52" s="189"/>
      <c r="AL52" s="190"/>
      <c r="AM52" s="188">
        <f t="shared" ref="AM52" si="26">SUM(AM41:AP51)</f>
        <v>0</v>
      </c>
      <c r="AN52" s="189"/>
      <c r="AO52" s="189"/>
      <c r="AP52" s="190"/>
      <c r="AQ52" s="243" t="s">
        <v>710</v>
      </c>
      <c r="AR52" s="244"/>
      <c r="AS52" s="244"/>
      <c r="AT52" s="245"/>
      <c r="AU52" s="188">
        <f t="shared" ref="AU52" si="27">SUM(AU41:AX51)</f>
        <v>0</v>
      </c>
      <c r="AV52" s="189"/>
      <c r="AW52" s="189"/>
      <c r="AX52" s="190"/>
      <c r="AY52" s="243" t="s">
        <v>710</v>
      </c>
      <c r="AZ52" s="244"/>
      <c r="BA52" s="244"/>
      <c r="BB52" s="245"/>
      <c r="BC52" s="188">
        <f t="shared" ref="BC52" si="28">SUM(BC41:BF51)</f>
        <v>0</v>
      </c>
      <c r="BD52" s="189"/>
      <c r="BE52" s="189"/>
      <c r="BF52" s="190"/>
      <c r="BG52" s="168" t="str">
        <f t="shared" si="0"/>
        <v>n.é.</v>
      </c>
      <c r="BH52" s="169"/>
    </row>
    <row r="53" spans="1:60" ht="20.100000000000001" customHeight="1">
      <c r="A53" s="221" t="s">
        <v>202</v>
      </c>
      <c r="B53" s="215"/>
      <c r="C53" s="159" t="s">
        <v>321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1"/>
      <c r="AC53" s="253" t="s">
        <v>322</v>
      </c>
      <c r="AD53" s="254"/>
      <c r="AE53" s="164" t="str">
        <f>IF(VLOOKUP($AC53,'04'!$AC$8:$BH$265,3,FALSE)+VLOOKUP($AC53,'05'!$AC$8:$BP$229,7,FALSE)+VLOOKUP($AC53,'05'!$AC$8:$BP$229,11,FALSE)+VLOOKUP($AC53,'06'!$AC$8:$BH$229,3,FALSE)=0,"",VLOOKUP($AC53,'04'!$AC$8:$BH$265,3,FALSE)+VLOOKUP($AC53,'05'!$AC$8:$BP$229,7,FALSE)+VLOOKUP($AC53,'05'!$AC$8:$BP$229,11,FALSE)+VLOOKUP($AC53,'06'!$AC$8:$BH$229,3,FALSE))</f>
        <v/>
      </c>
      <c r="AF53" s="165"/>
      <c r="AG53" s="165"/>
      <c r="AH53" s="166"/>
      <c r="AI53" s="164"/>
      <c r="AJ53" s="165"/>
      <c r="AK53" s="165"/>
      <c r="AL53" s="166"/>
      <c r="AM53" s="164"/>
      <c r="AN53" s="165"/>
      <c r="AO53" s="165"/>
      <c r="AP53" s="166"/>
      <c r="AQ53" s="240" t="s">
        <v>710</v>
      </c>
      <c r="AR53" s="241"/>
      <c r="AS53" s="241"/>
      <c r="AT53" s="242"/>
      <c r="AU53" s="164"/>
      <c r="AV53" s="165"/>
      <c r="AW53" s="165"/>
      <c r="AX53" s="166"/>
      <c r="AY53" s="240" t="s">
        <v>710</v>
      </c>
      <c r="AZ53" s="241"/>
      <c r="BA53" s="241"/>
      <c r="BB53" s="242"/>
      <c r="BC53" s="164"/>
      <c r="BD53" s="165"/>
      <c r="BE53" s="165"/>
      <c r="BF53" s="166"/>
      <c r="BG53" s="148" t="str">
        <f t="shared" si="0"/>
        <v>n.é.</v>
      </c>
      <c r="BH53" s="149"/>
    </row>
    <row r="54" spans="1:60" ht="20.100000000000001" customHeight="1">
      <c r="A54" s="221" t="s">
        <v>203</v>
      </c>
      <c r="B54" s="215"/>
      <c r="C54" s="159" t="s">
        <v>323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1"/>
      <c r="AC54" s="253" t="s">
        <v>324</v>
      </c>
      <c r="AD54" s="254"/>
      <c r="AE54" s="164" t="str">
        <f>IF(VLOOKUP($AC54,'04'!$AC$8:$BH$265,3,FALSE)+VLOOKUP($AC54,'05'!$AC$8:$BP$229,7,FALSE)+VLOOKUP($AC54,'05'!$AC$8:$BP$229,11,FALSE)+VLOOKUP($AC54,'06'!$AC$8:$BH$229,3,FALSE)=0,"",VLOOKUP($AC54,'04'!$AC$8:$BH$265,3,FALSE)+VLOOKUP($AC54,'05'!$AC$8:$BP$229,7,FALSE)+VLOOKUP($AC54,'05'!$AC$8:$BP$229,11,FALSE)+VLOOKUP($AC54,'06'!$AC$8:$BH$229,3,FALSE))</f>
        <v/>
      </c>
      <c r="AF54" s="165"/>
      <c r="AG54" s="165"/>
      <c r="AH54" s="166"/>
      <c r="AI54" s="164"/>
      <c r="AJ54" s="165"/>
      <c r="AK54" s="165"/>
      <c r="AL54" s="166"/>
      <c r="AM54" s="164"/>
      <c r="AN54" s="165"/>
      <c r="AO54" s="165"/>
      <c r="AP54" s="166"/>
      <c r="AQ54" s="240" t="s">
        <v>710</v>
      </c>
      <c r="AR54" s="241"/>
      <c r="AS54" s="241"/>
      <c r="AT54" s="242"/>
      <c r="AU54" s="164"/>
      <c r="AV54" s="165"/>
      <c r="AW54" s="165"/>
      <c r="AX54" s="166"/>
      <c r="AY54" s="240" t="s">
        <v>710</v>
      </c>
      <c r="AZ54" s="241"/>
      <c r="BA54" s="241"/>
      <c r="BB54" s="242"/>
      <c r="BC54" s="164"/>
      <c r="BD54" s="165"/>
      <c r="BE54" s="165"/>
      <c r="BF54" s="166"/>
      <c r="BG54" s="148" t="str">
        <f t="shared" si="0"/>
        <v>n.é.</v>
      </c>
      <c r="BH54" s="149"/>
    </row>
    <row r="55" spans="1:60" ht="20.100000000000001" customHeight="1">
      <c r="A55" s="221" t="s">
        <v>204</v>
      </c>
      <c r="B55" s="215"/>
      <c r="C55" s="159" t="s">
        <v>325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1"/>
      <c r="AC55" s="253" t="s">
        <v>326</v>
      </c>
      <c r="AD55" s="254"/>
      <c r="AE55" s="164" t="str">
        <f>IF(VLOOKUP($AC55,'04'!$AC$8:$BH$265,3,FALSE)+VLOOKUP($AC55,'05'!$AC$8:$BP$229,7,FALSE)+VLOOKUP($AC55,'05'!$AC$8:$BP$229,11,FALSE)+VLOOKUP($AC55,'06'!$AC$8:$BH$229,3,FALSE)=0,"",VLOOKUP($AC55,'04'!$AC$8:$BH$265,3,FALSE)+VLOOKUP($AC55,'05'!$AC$8:$BP$229,7,FALSE)+VLOOKUP($AC55,'05'!$AC$8:$BP$229,11,FALSE)+VLOOKUP($AC55,'06'!$AC$8:$BH$229,3,FALSE))</f>
        <v/>
      </c>
      <c r="AF55" s="165"/>
      <c r="AG55" s="165"/>
      <c r="AH55" s="166"/>
      <c r="AI55" s="164"/>
      <c r="AJ55" s="165"/>
      <c r="AK55" s="165"/>
      <c r="AL55" s="166"/>
      <c r="AM55" s="164"/>
      <c r="AN55" s="165"/>
      <c r="AO55" s="165"/>
      <c r="AP55" s="166"/>
      <c r="AQ55" s="240" t="s">
        <v>710</v>
      </c>
      <c r="AR55" s="241"/>
      <c r="AS55" s="241"/>
      <c r="AT55" s="242"/>
      <c r="AU55" s="164"/>
      <c r="AV55" s="165"/>
      <c r="AW55" s="165"/>
      <c r="AX55" s="166"/>
      <c r="AY55" s="240" t="s">
        <v>710</v>
      </c>
      <c r="AZ55" s="241"/>
      <c r="BA55" s="241"/>
      <c r="BB55" s="242"/>
      <c r="BC55" s="164"/>
      <c r="BD55" s="165"/>
      <c r="BE55" s="165"/>
      <c r="BF55" s="166"/>
      <c r="BG55" s="148" t="str">
        <f t="shared" si="0"/>
        <v>n.é.</v>
      </c>
      <c r="BH55" s="149"/>
    </row>
    <row r="56" spans="1:60" ht="20.100000000000001" customHeight="1">
      <c r="A56" s="221" t="s">
        <v>205</v>
      </c>
      <c r="B56" s="215"/>
      <c r="C56" s="159" t="s">
        <v>327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1"/>
      <c r="AC56" s="253" t="s">
        <v>328</v>
      </c>
      <c r="AD56" s="254"/>
      <c r="AE56" s="164" t="str">
        <f>IF(VLOOKUP($AC56,'04'!$AC$8:$BH$265,3,FALSE)+VLOOKUP($AC56,'05'!$AC$8:$BP$229,7,FALSE)+VLOOKUP($AC56,'05'!$AC$8:$BP$229,11,FALSE)+VLOOKUP($AC56,'06'!$AC$8:$BH$229,3,FALSE)=0,"",VLOOKUP($AC56,'04'!$AC$8:$BH$265,3,FALSE)+VLOOKUP($AC56,'05'!$AC$8:$BP$229,7,FALSE)+VLOOKUP($AC56,'05'!$AC$8:$BP$229,11,FALSE)+VLOOKUP($AC56,'06'!$AC$8:$BH$229,3,FALSE))</f>
        <v/>
      </c>
      <c r="AF56" s="165"/>
      <c r="AG56" s="165"/>
      <c r="AH56" s="166"/>
      <c r="AI56" s="164"/>
      <c r="AJ56" s="165"/>
      <c r="AK56" s="165"/>
      <c r="AL56" s="166"/>
      <c r="AM56" s="164"/>
      <c r="AN56" s="165"/>
      <c r="AO56" s="165"/>
      <c r="AP56" s="166"/>
      <c r="AQ56" s="240" t="s">
        <v>710</v>
      </c>
      <c r="AR56" s="241"/>
      <c r="AS56" s="241"/>
      <c r="AT56" s="242"/>
      <c r="AU56" s="164"/>
      <c r="AV56" s="165"/>
      <c r="AW56" s="165"/>
      <c r="AX56" s="166"/>
      <c r="AY56" s="240" t="s">
        <v>710</v>
      </c>
      <c r="AZ56" s="241"/>
      <c r="BA56" s="241"/>
      <c r="BB56" s="242"/>
      <c r="BC56" s="164"/>
      <c r="BD56" s="165"/>
      <c r="BE56" s="165"/>
      <c r="BF56" s="166"/>
      <c r="BG56" s="148" t="str">
        <f t="shared" si="0"/>
        <v>n.é.</v>
      </c>
      <c r="BH56" s="149"/>
    </row>
    <row r="57" spans="1:60" ht="20.100000000000001" customHeight="1">
      <c r="A57" s="221" t="s">
        <v>206</v>
      </c>
      <c r="B57" s="215"/>
      <c r="C57" s="159" t="s">
        <v>329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1"/>
      <c r="AC57" s="253" t="s">
        <v>330</v>
      </c>
      <c r="AD57" s="254"/>
      <c r="AE57" s="164" t="str">
        <f>IF(VLOOKUP($AC57,'04'!$AC$8:$BH$265,3,FALSE)+VLOOKUP($AC57,'05'!$AC$8:$BP$229,7,FALSE)+VLOOKUP($AC57,'05'!$AC$8:$BP$229,11,FALSE)+VLOOKUP($AC57,'06'!$AC$8:$BH$229,3,FALSE)=0,"",VLOOKUP($AC57,'04'!$AC$8:$BH$265,3,FALSE)+VLOOKUP($AC57,'05'!$AC$8:$BP$229,7,FALSE)+VLOOKUP($AC57,'05'!$AC$8:$BP$229,11,FALSE)+VLOOKUP($AC57,'06'!$AC$8:$BH$229,3,FALSE))</f>
        <v/>
      </c>
      <c r="AF57" s="165"/>
      <c r="AG57" s="165"/>
      <c r="AH57" s="166"/>
      <c r="AI57" s="164"/>
      <c r="AJ57" s="165"/>
      <c r="AK57" s="165"/>
      <c r="AL57" s="166"/>
      <c r="AM57" s="164"/>
      <c r="AN57" s="165"/>
      <c r="AO57" s="165"/>
      <c r="AP57" s="166"/>
      <c r="AQ57" s="240" t="s">
        <v>710</v>
      </c>
      <c r="AR57" s="241"/>
      <c r="AS57" s="241"/>
      <c r="AT57" s="242"/>
      <c r="AU57" s="164"/>
      <c r="AV57" s="165"/>
      <c r="AW57" s="165"/>
      <c r="AX57" s="166"/>
      <c r="AY57" s="240" t="s">
        <v>710</v>
      </c>
      <c r="AZ57" s="241"/>
      <c r="BA57" s="241"/>
      <c r="BB57" s="242"/>
      <c r="BC57" s="164"/>
      <c r="BD57" s="165"/>
      <c r="BE57" s="165"/>
      <c r="BF57" s="166"/>
      <c r="BG57" s="148" t="str">
        <f t="shared" si="0"/>
        <v>n.é.</v>
      </c>
      <c r="BH57" s="149"/>
    </row>
    <row r="58" spans="1:60" s="3" customFormat="1" ht="20.100000000000001" customHeight="1">
      <c r="A58" s="220" t="s">
        <v>207</v>
      </c>
      <c r="B58" s="216"/>
      <c r="C58" s="180" t="s">
        <v>728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2"/>
      <c r="AC58" s="251" t="s">
        <v>331</v>
      </c>
      <c r="AD58" s="252"/>
      <c r="AE58" s="188">
        <f>SUM(AE53:AH57)</f>
        <v>0</v>
      </c>
      <c r="AF58" s="189"/>
      <c r="AG58" s="189"/>
      <c r="AH58" s="190"/>
      <c r="AI58" s="188">
        <f t="shared" ref="AI58" si="29">SUM(AI53:AL57)</f>
        <v>0</v>
      </c>
      <c r="AJ58" s="189"/>
      <c r="AK58" s="189"/>
      <c r="AL58" s="190"/>
      <c r="AM58" s="188">
        <f t="shared" ref="AM58" si="30">SUM(AM53:AP57)</f>
        <v>0</v>
      </c>
      <c r="AN58" s="189"/>
      <c r="AO58" s="189"/>
      <c r="AP58" s="190"/>
      <c r="AQ58" s="243" t="s">
        <v>710</v>
      </c>
      <c r="AR58" s="244"/>
      <c r="AS58" s="244"/>
      <c r="AT58" s="245"/>
      <c r="AU58" s="188">
        <f t="shared" ref="AU58" si="31">SUM(AU53:AX57)</f>
        <v>0</v>
      </c>
      <c r="AV58" s="189"/>
      <c r="AW58" s="189"/>
      <c r="AX58" s="190"/>
      <c r="AY58" s="243" t="s">
        <v>710</v>
      </c>
      <c r="AZ58" s="244"/>
      <c r="BA58" s="244"/>
      <c r="BB58" s="245"/>
      <c r="BC58" s="188">
        <f t="shared" ref="BC58" si="32">SUM(BC53:BF57)</f>
        <v>0</v>
      </c>
      <c r="BD58" s="189"/>
      <c r="BE58" s="189"/>
      <c r="BF58" s="190"/>
      <c r="BG58" s="168" t="str">
        <f t="shared" si="0"/>
        <v>n.é.</v>
      </c>
      <c r="BH58" s="169"/>
    </row>
    <row r="59" spans="1:60" ht="20.100000000000001" customHeight="1">
      <c r="A59" s="221" t="s">
        <v>208</v>
      </c>
      <c r="B59" s="215"/>
      <c r="C59" s="159" t="s">
        <v>433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1"/>
      <c r="AC59" s="253" t="s">
        <v>332</v>
      </c>
      <c r="AD59" s="254"/>
      <c r="AE59" s="164" t="str">
        <f>IF(VLOOKUP($AC59,'04'!$AC$8:$BH$265,3,FALSE)+VLOOKUP($AC59,'05'!$AC$8:$BP$229,7,FALSE)+VLOOKUP($AC59,'05'!$AC$8:$BP$229,11,FALSE)+VLOOKUP($AC59,'06'!$AC$8:$BH$229,3,FALSE)=0,"",VLOOKUP($AC59,'04'!$AC$8:$BH$265,3,FALSE)+VLOOKUP($AC59,'05'!$AC$8:$BP$229,7,FALSE)+VLOOKUP($AC59,'05'!$AC$8:$BP$229,11,FALSE)+VLOOKUP($AC59,'06'!$AC$8:$BH$229,3,FALSE))</f>
        <v/>
      </c>
      <c r="AF59" s="165"/>
      <c r="AG59" s="165"/>
      <c r="AH59" s="166"/>
      <c r="AI59" s="164"/>
      <c r="AJ59" s="165"/>
      <c r="AK59" s="165"/>
      <c r="AL59" s="166"/>
      <c r="AM59" s="164"/>
      <c r="AN59" s="165"/>
      <c r="AO59" s="165"/>
      <c r="AP59" s="166"/>
      <c r="AQ59" s="240" t="s">
        <v>710</v>
      </c>
      <c r="AR59" s="241"/>
      <c r="AS59" s="241"/>
      <c r="AT59" s="242"/>
      <c r="AU59" s="164"/>
      <c r="AV59" s="165"/>
      <c r="AW59" s="165"/>
      <c r="AX59" s="166"/>
      <c r="AY59" s="240" t="s">
        <v>710</v>
      </c>
      <c r="AZ59" s="241"/>
      <c r="BA59" s="241"/>
      <c r="BB59" s="242"/>
      <c r="BC59" s="164"/>
      <c r="BD59" s="165"/>
      <c r="BE59" s="165"/>
      <c r="BF59" s="166"/>
      <c r="BG59" s="148" t="str">
        <f t="shared" si="0"/>
        <v>n.é.</v>
      </c>
      <c r="BH59" s="149"/>
    </row>
    <row r="60" spans="1:60" ht="20.100000000000001" customHeight="1">
      <c r="A60" s="221" t="s">
        <v>209</v>
      </c>
      <c r="B60" s="215"/>
      <c r="C60" s="159" t="s">
        <v>729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1"/>
      <c r="AC60" s="253" t="s">
        <v>333</v>
      </c>
      <c r="AD60" s="254"/>
      <c r="AE60" s="164" t="str">
        <f>IF(VLOOKUP($AC60,'04'!$AC$8:$BH$265,3,FALSE)+VLOOKUP($AC60,'05'!$AC$8:$BP$229,7,FALSE)+VLOOKUP($AC60,'05'!$AC$8:$BP$229,11,FALSE)+VLOOKUP($AC60,'06'!$AC$8:$BH$229,3,FALSE)=0,"",VLOOKUP($AC60,'04'!$AC$8:$BH$265,3,FALSE)+VLOOKUP($AC60,'05'!$AC$8:$BP$229,7,FALSE)+VLOOKUP($AC60,'05'!$AC$8:$BP$229,11,FALSE)+VLOOKUP($AC60,'06'!$AC$8:$BH$229,3,FALSE))</f>
        <v/>
      </c>
      <c r="AF60" s="165"/>
      <c r="AG60" s="165"/>
      <c r="AH60" s="166"/>
      <c r="AI60" s="164"/>
      <c r="AJ60" s="165"/>
      <c r="AK60" s="165"/>
      <c r="AL60" s="166"/>
      <c r="AM60" s="164"/>
      <c r="AN60" s="165"/>
      <c r="AO60" s="165"/>
      <c r="AP60" s="166"/>
      <c r="AQ60" s="240" t="s">
        <v>710</v>
      </c>
      <c r="AR60" s="241"/>
      <c r="AS60" s="241"/>
      <c r="AT60" s="242"/>
      <c r="AU60" s="164"/>
      <c r="AV60" s="165"/>
      <c r="AW60" s="165"/>
      <c r="AX60" s="166"/>
      <c r="AY60" s="240" t="s">
        <v>710</v>
      </c>
      <c r="AZ60" s="241"/>
      <c r="BA60" s="241"/>
      <c r="BB60" s="242"/>
      <c r="BC60" s="164"/>
      <c r="BD60" s="165"/>
      <c r="BE60" s="165"/>
      <c r="BF60" s="166"/>
      <c r="BG60" s="148" t="str">
        <f t="shared" si="0"/>
        <v>n.é.</v>
      </c>
      <c r="BH60" s="149"/>
    </row>
    <row r="61" spans="1:60" ht="20.100000000000001" customHeight="1">
      <c r="A61" s="221" t="s">
        <v>210</v>
      </c>
      <c r="B61" s="215"/>
      <c r="C61" s="159" t="s">
        <v>732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1"/>
      <c r="AC61" s="253" t="s">
        <v>335</v>
      </c>
      <c r="AD61" s="254"/>
      <c r="AE61" s="164" t="str">
        <f>IF(VLOOKUP($AC61,'04'!$AC$8:$BH$265,3,FALSE)+VLOOKUP($AC61,'05'!$AC$8:$BP$229,7,FALSE)+VLOOKUP($AC61,'05'!$AC$8:$BP$229,11,FALSE)+VLOOKUP($AC61,'06'!$AC$8:$BH$229,3,FALSE)=0,"",VLOOKUP($AC61,'04'!$AC$8:$BH$265,3,FALSE)+VLOOKUP($AC61,'05'!$AC$8:$BP$229,7,FALSE)+VLOOKUP($AC61,'05'!$AC$8:$BP$229,11,FALSE)+VLOOKUP($AC61,'06'!$AC$8:$BH$229,3,FALSE))</f>
        <v/>
      </c>
      <c r="AF61" s="165"/>
      <c r="AG61" s="165"/>
      <c r="AH61" s="166"/>
      <c r="AI61" s="164"/>
      <c r="AJ61" s="165"/>
      <c r="AK61" s="165"/>
      <c r="AL61" s="166"/>
      <c r="AM61" s="164"/>
      <c r="AN61" s="165"/>
      <c r="AO61" s="165"/>
      <c r="AP61" s="166"/>
      <c r="AQ61" s="240" t="s">
        <v>710</v>
      </c>
      <c r="AR61" s="241"/>
      <c r="AS61" s="241"/>
      <c r="AT61" s="242"/>
      <c r="AU61" s="164"/>
      <c r="AV61" s="165"/>
      <c r="AW61" s="165"/>
      <c r="AX61" s="166"/>
      <c r="AY61" s="240" t="s">
        <v>710</v>
      </c>
      <c r="AZ61" s="241"/>
      <c r="BA61" s="241"/>
      <c r="BB61" s="242"/>
      <c r="BC61" s="164"/>
      <c r="BD61" s="165"/>
      <c r="BE61" s="165"/>
      <c r="BF61" s="166"/>
      <c r="BG61" s="148" t="str">
        <f t="shared" si="0"/>
        <v>n.é.</v>
      </c>
      <c r="BH61" s="149"/>
    </row>
    <row r="62" spans="1:60" ht="20.100000000000001" customHeight="1">
      <c r="A62" s="221" t="s">
        <v>211</v>
      </c>
      <c r="B62" s="215"/>
      <c r="C62" s="159" t="s">
        <v>434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1"/>
      <c r="AC62" s="253" t="s">
        <v>730</v>
      </c>
      <c r="AD62" s="254"/>
      <c r="AE62" s="164">
        <f>IF(VLOOKUP($AC62,'04'!$AC$8:$BH$265,3,FALSE)+VLOOKUP($AC62,'05'!$AC$8:$BP$229,7,FALSE)+VLOOKUP($AC62,'05'!$AC$8:$BP$229,11,FALSE)+VLOOKUP($AC62,'06'!$AC$8:$BH$229,3,FALSE)=0,"",VLOOKUP($AC62,'04'!$AC$8:$BH$265,3,FALSE)+VLOOKUP($AC62,'05'!$AC$8:$BP$229,7,FALSE)+VLOOKUP($AC62,'05'!$AC$8:$BP$229,11,FALSE)+VLOOKUP($AC62,'06'!$AC$8:$BH$229,3,FALSE))</f>
        <v>1300</v>
      </c>
      <c r="AF62" s="165"/>
      <c r="AG62" s="165"/>
      <c r="AH62" s="166"/>
      <c r="AI62" s="164"/>
      <c r="AJ62" s="165"/>
      <c r="AK62" s="165"/>
      <c r="AL62" s="166"/>
      <c r="AM62" s="164"/>
      <c r="AN62" s="165"/>
      <c r="AO62" s="165"/>
      <c r="AP62" s="166"/>
      <c r="AQ62" s="240" t="s">
        <v>710</v>
      </c>
      <c r="AR62" s="241"/>
      <c r="AS62" s="241"/>
      <c r="AT62" s="242"/>
      <c r="AU62" s="164"/>
      <c r="AV62" s="165"/>
      <c r="AW62" s="165"/>
      <c r="AX62" s="166"/>
      <c r="AY62" s="240" t="s">
        <v>710</v>
      </c>
      <c r="AZ62" s="241"/>
      <c r="BA62" s="241"/>
      <c r="BB62" s="242"/>
      <c r="BC62" s="164"/>
      <c r="BD62" s="165"/>
      <c r="BE62" s="165"/>
      <c r="BF62" s="166"/>
      <c r="BG62" s="148" t="str">
        <f t="shared" si="0"/>
        <v>n.é.</v>
      </c>
      <c r="BH62" s="149"/>
    </row>
    <row r="63" spans="1:60" ht="20.100000000000001" customHeight="1">
      <c r="A63" s="221" t="s">
        <v>212</v>
      </c>
      <c r="B63" s="215"/>
      <c r="C63" s="159" t="s">
        <v>334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1"/>
      <c r="AC63" s="253" t="s">
        <v>731</v>
      </c>
      <c r="AD63" s="254"/>
      <c r="AE63" s="164" t="str">
        <f>IF(VLOOKUP($AC63,'04'!$AC$8:$BH$265,3,FALSE)+VLOOKUP($AC63,'05'!$AC$8:$BP$229,7,FALSE)+VLOOKUP($AC63,'05'!$AC$8:$BP$229,11,FALSE)+VLOOKUP($AC63,'06'!$AC$8:$BH$229,3,FALSE)=0,"",VLOOKUP($AC63,'04'!$AC$8:$BH$265,3,FALSE)+VLOOKUP($AC63,'05'!$AC$8:$BP$229,7,FALSE)+VLOOKUP($AC63,'05'!$AC$8:$BP$229,11,FALSE)+VLOOKUP($AC63,'06'!$AC$8:$BH$229,3,FALSE))</f>
        <v/>
      </c>
      <c r="AF63" s="165"/>
      <c r="AG63" s="165"/>
      <c r="AH63" s="166"/>
      <c r="AI63" s="164"/>
      <c r="AJ63" s="165"/>
      <c r="AK63" s="165"/>
      <c r="AL63" s="166"/>
      <c r="AM63" s="164"/>
      <c r="AN63" s="165"/>
      <c r="AO63" s="165"/>
      <c r="AP63" s="166"/>
      <c r="AQ63" s="240" t="s">
        <v>710</v>
      </c>
      <c r="AR63" s="241"/>
      <c r="AS63" s="241"/>
      <c r="AT63" s="242"/>
      <c r="AU63" s="164"/>
      <c r="AV63" s="165"/>
      <c r="AW63" s="165"/>
      <c r="AX63" s="166"/>
      <c r="AY63" s="240" t="s">
        <v>710</v>
      </c>
      <c r="AZ63" s="241"/>
      <c r="BA63" s="241"/>
      <c r="BB63" s="242"/>
      <c r="BC63" s="164"/>
      <c r="BD63" s="165"/>
      <c r="BE63" s="165"/>
      <c r="BF63" s="166"/>
      <c r="BG63" s="148" t="str">
        <f t="shared" si="0"/>
        <v>n.é.</v>
      </c>
      <c r="BH63" s="149"/>
    </row>
    <row r="64" spans="1:60" s="3" customFormat="1" ht="20.100000000000001" customHeight="1">
      <c r="A64" s="220" t="s">
        <v>213</v>
      </c>
      <c r="B64" s="216"/>
      <c r="C64" s="180" t="s">
        <v>737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2"/>
      <c r="AC64" s="251" t="s">
        <v>336</v>
      </c>
      <c r="AD64" s="252"/>
      <c r="AE64" s="188">
        <f>SUM(AE59:AH63)</f>
        <v>1300</v>
      </c>
      <c r="AF64" s="189"/>
      <c r="AG64" s="189"/>
      <c r="AH64" s="190"/>
      <c r="AI64" s="188">
        <f t="shared" ref="AI64" si="33">SUM(AI59:AL63)</f>
        <v>0</v>
      </c>
      <c r="AJ64" s="189"/>
      <c r="AK64" s="189"/>
      <c r="AL64" s="190"/>
      <c r="AM64" s="188">
        <f t="shared" ref="AM64" si="34">SUM(AM59:AP63)</f>
        <v>0</v>
      </c>
      <c r="AN64" s="189"/>
      <c r="AO64" s="189"/>
      <c r="AP64" s="190"/>
      <c r="AQ64" s="243" t="s">
        <v>710</v>
      </c>
      <c r="AR64" s="244"/>
      <c r="AS64" s="244"/>
      <c r="AT64" s="245"/>
      <c r="AU64" s="188">
        <f t="shared" ref="AU64" si="35">SUM(AU59:AX63)</f>
        <v>0</v>
      </c>
      <c r="AV64" s="189"/>
      <c r="AW64" s="189"/>
      <c r="AX64" s="190"/>
      <c r="AY64" s="243" t="s">
        <v>710</v>
      </c>
      <c r="AZ64" s="244"/>
      <c r="BA64" s="244"/>
      <c r="BB64" s="245"/>
      <c r="BC64" s="188">
        <f t="shared" ref="BC64" si="36">SUM(BC59:BF63)</f>
        <v>0</v>
      </c>
      <c r="BD64" s="189"/>
      <c r="BE64" s="189"/>
      <c r="BF64" s="190"/>
      <c r="BG64" s="168" t="str">
        <f t="shared" si="0"/>
        <v>n.é.</v>
      </c>
      <c r="BH64" s="169"/>
    </row>
    <row r="65" spans="1:60" ht="20.100000000000001" customHeight="1">
      <c r="A65" s="221" t="s">
        <v>214</v>
      </c>
      <c r="B65" s="215"/>
      <c r="C65" s="159" t="s">
        <v>435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1"/>
      <c r="AC65" s="253" t="s">
        <v>337</v>
      </c>
      <c r="AD65" s="254"/>
      <c r="AE65" s="164" t="str">
        <f>IF(VLOOKUP($AC65,'04'!$AC$8:$BH$265,3,FALSE)+VLOOKUP($AC65,'05'!$AC$8:$BP$229,7,FALSE)+VLOOKUP($AC65,'05'!$AC$8:$BP$229,11,FALSE)+VLOOKUP($AC65,'06'!$AC$8:$BH$229,3,FALSE)=0,"",VLOOKUP($AC65,'04'!$AC$8:$BH$265,3,FALSE)+VLOOKUP($AC65,'05'!$AC$8:$BP$229,7,FALSE)+VLOOKUP($AC65,'05'!$AC$8:$BP$229,11,FALSE)+VLOOKUP($AC65,'06'!$AC$8:$BH$229,3,FALSE))</f>
        <v/>
      </c>
      <c r="AF65" s="165"/>
      <c r="AG65" s="165"/>
      <c r="AH65" s="166"/>
      <c r="AI65" s="164"/>
      <c r="AJ65" s="165"/>
      <c r="AK65" s="165"/>
      <c r="AL65" s="166"/>
      <c r="AM65" s="164"/>
      <c r="AN65" s="165"/>
      <c r="AO65" s="165"/>
      <c r="AP65" s="166"/>
      <c r="AQ65" s="240" t="s">
        <v>710</v>
      </c>
      <c r="AR65" s="241"/>
      <c r="AS65" s="241"/>
      <c r="AT65" s="242"/>
      <c r="AU65" s="164"/>
      <c r="AV65" s="165"/>
      <c r="AW65" s="165"/>
      <c r="AX65" s="166"/>
      <c r="AY65" s="240" t="s">
        <v>710</v>
      </c>
      <c r="AZ65" s="241"/>
      <c r="BA65" s="241"/>
      <c r="BB65" s="242"/>
      <c r="BC65" s="164"/>
      <c r="BD65" s="165"/>
      <c r="BE65" s="165"/>
      <c r="BF65" s="166"/>
      <c r="BG65" s="148" t="str">
        <f t="shared" si="0"/>
        <v>n.é.</v>
      </c>
      <c r="BH65" s="149"/>
    </row>
    <row r="66" spans="1:60" ht="20.100000000000001" customHeight="1">
      <c r="A66" s="221" t="s">
        <v>215</v>
      </c>
      <c r="B66" s="215"/>
      <c r="C66" s="159" t="s">
        <v>735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1"/>
      <c r="AC66" s="253" t="s">
        <v>338</v>
      </c>
      <c r="AD66" s="254"/>
      <c r="AE66" s="164" t="str">
        <f>IF(VLOOKUP($AC66,'04'!$AC$8:$BH$265,3,FALSE)+VLOOKUP($AC66,'05'!$AC$8:$BP$229,7,FALSE)+VLOOKUP($AC66,'05'!$AC$8:$BP$229,11,FALSE)+VLOOKUP($AC66,'06'!$AC$8:$BH$229,3,FALSE)=0,"",VLOOKUP($AC66,'04'!$AC$8:$BH$265,3,FALSE)+VLOOKUP($AC66,'05'!$AC$8:$BP$229,7,FALSE)+VLOOKUP($AC66,'05'!$AC$8:$BP$229,11,FALSE)+VLOOKUP($AC66,'06'!$AC$8:$BH$229,3,FALSE))</f>
        <v/>
      </c>
      <c r="AF66" s="165"/>
      <c r="AG66" s="165"/>
      <c r="AH66" s="166"/>
      <c r="AI66" s="164"/>
      <c r="AJ66" s="165"/>
      <c r="AK66" s="165"/>
      <c r="AL66" s="166"/>
      <c r="AM66" s="164"/>
      <c r="AN66" s="165"/>
      <c r="AO66" s="165"/>
      <c r="AP66" s="166"/>
      <c r="AQ66" s="240" t="s">
        <v>710</v>
      </c>
      <c r="AR66" s="241"/>
      <c r="AS66" s="241"/>
      <c r="AT66" s="242"/>
      <c r="AU66" s="164"/>
      <c r="AV66" s="165"/>
      <c r="AW66" s="165"/>
      <c r="AX66" s="166"/>
      <c r="AY66" s="240" t="s">
        <v>710</v>
      </c>
      <c r="AZ66" s="241"/>
      <c r="BA66" s="241"/>
      <c r="BB66" s="242"/>
      <c r="BC66" s="164"/>
      <c r="BD66" s="165"/>
      <c r="BE66" s="165"/>
      <c r="BF66" s="166"/>
      <c r="BG66" s="148" t="str">
        <f t="shared" si="0"/>
        <v>n.é.</v>
      </c>
      <c r="BH66" s="149"/>
    </row>
    <row r="67" spans="1:60" ht="20.100000000000001" customHeight="1">
      <c r="A67" s="221" t="s">
        <v>216</v>
      </c>
      <c r="B67" s="215"/>
      <c r="C67" s="159" t="s">
        <v>736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1"/>
      <c r="AC67" s="253" t="s">
        <v>340</v>
      </c>
      <c r="AD67" s="254"/>
      <c r="AE67" s="164" t="str">
        <f>IF(VLOOKUP($AC67,'04'!$AC$8:$BH$265,3,FALSE)+VLOOKUP($AC67,'05'!$AC$8:$BP$229,7,FALSE)+VLOOKUP($AC67,'05'!$AC$8:$BP$229,11,FALSE)+VLOOKUP($AC67,'06'!$AC$8:$BH$229,3,FALSE)=0,"",VLOOKUP($AC67,'04'!$AC$8:$BH$265,3,FALSE)+VLOOKUP($AC67,'05'!$AC$8:$BP$229,7,FALSE)+VLOOKUP($AC67,'05'!$AC$8:$BP$229,11,FALSE)+VLOOKUP($AC67,'06'!$AC$8:$BH$229,3,FALSE))</f>
        <v/>
      </c>
      <c r="AF67" s="165"/>
      <c r="AG67" s="165"/>
      <c r="AH67" s="166"/>
      <c r="AI67" s="164"/>
      <c r="AJ67" s="165"/>
      <c r="AK67" s="165"/>
      <c r="AL67" s="166"/>
      <c r="AM67" s="164"/>
      <c r="AN67" s="165"/>
      <c r="AO67" s="165"/>
      <c r="AP67" s="166"/>
      <c r="AQ67" s="240" t="s">
        <v>710</v>
      </c>
      <c r="AR67" s="241"/>
      <c r="AS67" s="241"/>
      <c r="AT67" s="242"/>
      <c r="AU67" s="164"/>
      <c r="AV67" s="165"/>
      <c r="AW67" s="165"/>
      <c r="AX67" s="166"/>
      <c r="AY67" s="240" t="s">
        <v>710</v>
      </c>
      <c r="AZ67" s="241"/>
      <c r="BA67" s="241"/>
      <c r="BB67" s="242"/>
      <c r="BC67" s="164"/>
      <c r="BD67" s="165"/>
      <c r="BE67" s="165"/>
      <c r="BF67" s="166"/>
      <c r="BG67" s="148" t="str">
        <f t="shared" si="0"/>
        <v>n.é.</v>
      </c>
      <c r="BH67" s="149"/>
    </row>
    <row r="68" spans="1:60" ht="20.100000000000001" customHeight="1">
      <c r="A68" s="221" t="s">
        <v>217</v>
      </c>
      <c r="B68" s="215"/>
      <c r="C68" s="159" t="s">
        <v>436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1"/>
      <c r="AC68" s="253" t="s">
        <v>733</v>
      </c>
      <c r="AD68" s="254"/>
      <c r="AE68" s="164" t="str">
        <f>IF(VLOOKUP($AC68,'04'!$AC$8:$BH$265,3,FALSE)+VLOOKUP($AC68,'05'!$AC$8:$BP$229,7,FALSE)+VLOOKUP($AC68,'05'!$AC$8:$BP$229,11,FALSE)+VLOOKUP($AC68,'06'!$AC$8:$BH$229,3,FALSE)=0,"",VLOOKUP($AC68,'04'!$AC$8:$BH$265,3,FALSE)+VLOOKUP($AC68,'05'!$AC$8:$BP$229,7,FALSE)+VLOOKUP($AC68,'05'!$AC$8:$BP$229,11,FALSE)+VLOOKUP($AC68,'06'!$AC$8:$BH$229,3,FALSE))</f>
        <v/>
      </c>
      <c r="AF68" s="165"/>
      <c r="AG68" s="165"/>
      <c r="AH68" s="166"/>
      <c r="AI68" s="164"/>
      <c r="AJ68" s="165"/>
      <c r="AK68" s="165"/>
      <c r="AL68" s="166"/>
      <c r="AM68" s="164"/>
      <c r="AN68" s="165"/>
      <c r="AO68" s="165"/>
      <c r="AP68" s="166"/>
      <c r="AQ68" s="240" t="s">
        <v>710</v>
      </c>
      <c r="AR68" s="241"/>
      <c r="AS68" s="241"/>
      <c r="AT68" s="242"/>
      <c r="AU68" s="164"/>
      <c r="AV68" s="165"/>
      <c r="AW68" s="165"/>
      <c r="AX68" s="166"/>
      <c r="AY68" s="240" t="s">
        <v>710</v>
      </c>
      <c r="AZ68" s="241"/>
      <c r="BA68" s="241"/>
      <c r="BB68" s="242"/>
      <c r="BC68" s="164"/>
      <c r="BD68" s="165"/>
      <c r="BE68" s="165"/>
      <c r="BF68" s="166"/>
      <c r="BG68" s="148" t="str">
        <f t="shared" si="0"/>
        <v>n.é.</v>
      </c>
      <c r="BH68" s="149"/>
    </row>
    <row r="69" spans="1:60" ht="20.100000000000001" customHeight="1">
      <c r="A69" s="221" t="s">
        <v>218</v>
      </c>
      <c r="B69" s="215"/>
      <c r="C69" s="159" t="s">
        <v>339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1"/>
      <c r="AC69" s="253" t="s">
        <v>734</v>
      </c>
      <c r="AD69" s="254"/>
      <c r="AE69" s="164">
        <f>IF(VLOOKUP($AC69,'04'!$AC$8:$BH$265,3,FALSE)+VLOOKUP($AC69,'05'!$AC$8:$BP$229,7,FALSE)+VLOOKUP($AC69,'05'!$AC$8:$BP$229,11,FALSE)+VLOOKUP($AC69,'06'!$AC$8:$BH$229,3,FALSE)=0,"",VLOOKUP($AC69,'04'!$AC$8:$BH$265,3,FALSE)+VLOOKUP($AC69,'05'!$AC$8:$BP$229,7,FALSE)+VLOOKUP($AC69,'05'!$AC$8:$BP$229,11,FALSE)+VLOOKUP($AC69,'06'!$AC$8:$BH$229,3,FALSE))</f>
        <v>20</v>
      </c>
      <c r="AF69" s="165"/>
      <c r="AG69" s="165"/>
      <c r="AH69" s="166"/>
      <c r="AI69" s="164"/>
      <c r="AJ69" s="165"/>
      <c r="AK69" s="165"/>
      <c r="AL69" s="166"/>
      <c r="AM69" s="164"/>
      <c r="AN69" s="165"/>
      <c r="AO69" s="165"/>
      <c r="AP69" s="166"/>
      <c r="AQ69" s="240" t="s">
        <v>710</v>
      </c>
      <c r="AR69" s="241"/>
      <c r="AS69" s="241"/>
      <c r="AT69" s="242"/>
      <c r="AU69" s="164"/>
      <c r="AV69" s="165"/>
      <c r="AW69" s="165"/>
      <c r="AX69" s="166"/>
      <c r="AY69" s="240" t="s">
        <v>710</v>
      </c>
      <c r="AZ69" s="241"/>
      <c r="BA69" s="241"/>
      <c r="BB69" s="242"/>
      <c r="BC69" s="164"/>
      <c r="BD69" s="165"/>
      <c r="BE69" s="165"/>
      <c r="BF69" s="166"/>
      <c r="BG69" s="148" t="str">
        <f t="shared" si="0"/>
        <v>n.é.</v>
      </c>
      <c r="BH69" s="149"/>
    </row>
    <row r="70" spans="1:60" s="3" customFormat="1" ht="20.100000000000001" customHeight="1">
      <c r="A70" s="220" t="s">
        <v>219</v>
      </c>
      <c r="B70" s="216"/>
      <c r="C70" s="180" t="s">
        <v>738</v>
      </c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2"/>
      <c r="AC70" s="251" t="s">
        <v>341</v>
      </c>
      <c r="AD70" s="252"/>
      <c r="AE70" s="188">
        <f>SUM(AE65:AH69)</f>
        <v>20</v>
      </c>
      <c r="AF70" s="189"/>
      <c r="AG70" s="189"/>
      <c r="AH70" s="190"/>
      <c r="AI70" s="188">
        <f t="shared" ref="AI70" si="37">SUM(AI65:AL69)</f>
        <v>0</v>
      </c>
      <c r="AJ70" s="189"/>
      <c r="AK70" s="189"/>
      <c r="AL70" s="190"/>
      <c r="AM70" s="188">
        <f t="shared" ref="AM70" si="38">SUM(AM65:AP69)</f>
        <v>0</v>
      </c>
      <c r="AN70" s="189"/>
      <c r="AO70" s="189"/>
      <c r="AP70" s="190"/>
      <c r="AQ70" s="243" t="s">
        <v>710</v>
      </c>
      <c r="AR70" s="244"/>
      <c r="AS70" s="244"/>
      <c r="AT70" s="245"/>
      <c r="AU70" s="188">
        <f t="shared" ref="AU70" si="39">SUM(AU65:AX69)</f>
        <v>0</v>
      </c>
      <c r="AV70" s="189"/>
      <c r="AW70" s="189"/>
      <c r="AX70" s="190"/>
      <c r="AY70" s="243" t="s">
        <v>710</v>
      </c>
      <c r="AZ70" s="244"/>
      <c r="BA70" s="244"/>
      <c r="BB70" s="245"/>
      <c r="BC70" s="188">
        <f t="shared" ref="BC70" si="40">SUM(BC65:BF69)</f>
        <v>0</v>
      </c>
      <c r="BD70" s="189"/>
      <c r="BE70" s="189"/>
      <c r="BF70" s="190"/>
      <c r="BG70" s="168" t="str">
        <f t="shared" si="0"/>
        <v>n.é.</v>
      </c>
      <c r="BH70" s="169"/>
    </row>
    <row r="71" spans="1:60" s="3" customFormat="1" ht="20.100000000000001" customHeight="1">
      <c r="A71" s="238" t="s">
        <v>220</v>
      </c>
      <c r="B71" s="239"/>
      <c r="C71" s="246" t="s">
        <v>739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8"/>
      <c r="AC71" s="249" t="s">
        <v>342</v>
      </c>
      <c r="AD71" s="250"/>
      <c r="AE71" s="183">
        <f>AE20+AE26+AE40+AE52+AE58+AE64+AE70</f>
        <v>364905</v>
      </c>
      <c r="AF71" s="184"/>
      <c r="AG71" s="184"/>
      <c r="AH71" s="185"/>
      <c r="AI71" s="183">
        <f t="shared" ref="AI71" si="41">AI20+AI26+AI40+AI52+AI58+AI64+AI70</f>
        <v>0</v>
      </c>
      <c r="AJ71" s="184"/>
      <c r="AK71" s="184"/>
      <c r="AL71" s="185"/>
      <c r="AM71" s="183">
        <f t="shared" ref="AM71" si="42">AM20+AM26+AM40+AM52+AM58+AM64+AM70</f>
        <v>0</v>
      </c>
      <c r="AN71" s="184"/>
      <c r="AO71" s="184"/>
      <c r="AP71" s="185"/>
      <c r="AQ71" s="235" t="s">
        <v>710</v>
      </c>
      <c r="AR71" s="236"/>
      <c r="AS71" s="236"/>
      <c r="AT71" s="237"/>
      <c r="AU71" s="183">
        <f t="shared" ref="AU71" si="43">AU20+AU26+AU40+AU52+AU58+AU64+AU70</f>
        <v>0</v>
      </c>
      <c r="AV71" s="184"/>
      <c r="AW71" s="184"/>
      <c r="AX71" s="185"/>
      <c r="AY71" s="235" t="s">
        <v>710</v>
      </c>
      <c r="AZ71" s="236"/>
      <c r="BA71" s="236"/>
      <c r="BB71" s="237"/>
      <c r="BC71" s="183">
        <f t="shared" ref="BC71" si="44">BC20+BC26+BC40+BC52+BC58+BC64+BC70</f>
        <v>0</v>
      </c>
      <c r="BD71" s="184"/>
      <c r="BE71" s="184"/>
      <c r="BF71" s="185"/>
      <c r="BG71" s="145" t="str">
        <f t="shared" si="0"/>
        <v>n.é.</v>
      </c>
      <c r="BH71" s="146"/>
    </row>
    <row r="72" spans="1:60" ht="20.100000000000001" customHeight="1">
      <c r="A72" s="221" t="s">
        <v>221</v>
      </c>
      <c r="B72" s="215"/>
      <c r="C72" s="177" t="s">
        <v>740</v>
      </c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9"/>
      <c r="AC72" s="162" t="s">
        <v>343</v>
      </c>
      <c r="AD72" s="163"/>
      <c r="AE72" s="164" t="str">
        <f>IF(VLOOKUP($AC72,'04'!$AC$8:$BH$265,3,FALSE)+VLOOKUP($AC72,'05'!$AC$8:$BP$229,7,FALSE)+VLOOKUP($AC72,'05'!$AC$8:$BP$229,11,FALSE)+VLOOKUP($AC72,'06'!$AC$8:$BH$229,3,FALSE)=0,"",VLOOKUP($AC72,'04'!$AC$8:$BH$265,3,FALSE)+VLOOKUP($AC72,'05'!$AC$8:$BP$229,7,FALSE)+VLOOKUP($AC72,'05'!$AC$8:$BP$229,11,FALSE)+VLOOKUP($AC72,'06'!$AC$8:$BH$229,3,FALSE))</f>
        <v/>
      </c>
      <c r="AF72" s="165"/>
      <c r="AG72" s="165"/>
      <c r="AH72" s="166"/>
      <c r="AI72" s="164"/>
      <c r="AJ72" s="165"/>
      <c r="AK72" s="165"/>
      <c r="AL72" s="166"/>
      <c r="AM72" s="164"/>
      <c r="AN72" s="165"/>
      <c r="AO72" s="165"/>
      <c r="AP72" s="166"/>
      <c r="AQ72" s="240" t="s">
        <v>710</v>
      </c>
      <c r="AR72" s="241"/>
      <c r="AS72" s="241"/>
      <c r="AT72" s="242"/>
      <c r="AU72" s="164"/>
      <c r="AV72" s="165"/>
      <c r="AW72" s="165"/>
      <c r="AX72" s="166"/>
      <c r="AY72" s="240" t="s">
        <v>710</v>
      </c>
      <c r="AZ72" s="241"/>
      <c r="BA72" s="241"/>
      <c r="BB72" s="242"/>
      <c r="BC72" s="164"/>
      <c r="BD72" s="165"/>
      <c r="BE72" s="165"/>
      <c r="BF72" s="166"/>
      <c r="BG72" s="148" t="str">
        <f t="shared" si="0"/>
        <v>n.é.</v>
      </c>
      <c r="BH72" s="149"/>
    </row>
    <row r="73" spans="1:60" ht="20.100000000000001" customHeight="1">
      <c r="A73" s="221" t="s">
        <v>222</v>
      </c>
      <c r="B73" s="215"/>
      <c r="C73" s="159" t="s">
        <v>344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1"/>
      <c r="AC73" s="162" t="s">
        <v>345</v>
      </c>
      <c r="AD73" s="163"/>
      <c r="AE73" s="164" t="str">
        <f>IF(VLOOKUP($AC73,'04'!$AC$8:$BH$265,3,FALSE)+VLOOKUP($AC73,'05'!$AC$8:$BP$229,7,FALSE)+VLOOKUP($AC73,'05'!$AC$8:$BP$229,11,FALSE)+VLOOKUP($AC73,'06'!$AC$8:$BH$229,3,FALSE)=0,"",VLOOKUP($AC73,'04'!$AC$8:$BH$265,3,FALSE)+VLOOKUP($AC73,'05'!$AC$8:$BP$229,7,FALSE)+VLOOKUP($AC73,'05'!$AC$8:$BP$229,11,FALSE)+VLOOKUP($AC73,'06'!$AC$8:$BH$229,3,FALSE))</f>
        <v/>
      </c>
      <c r="AF73" s="165"/>
      <c r="AG73" s="165"/>
      <c r="AH73" s="166"/>
      <c r="AI73" s="164"/>
      <c r="AJ73" s="165"/>
      <c r="AK73" s="165"/>
      <c r="AL73" s="166"/>
      <c r="AM73" s="164"/>
      <c r="AN73" s="165"/>
      <c r="AO73" s="165"/>
      <c r="AP73" s="166"/>
      <c r="AQ73" s="240" t="s">
        <v>710</v>
      </c>
      <c r="AR73" s="241"/>
      <c r="AS73" s="241"/>
      <c r="AT73" s="242"/>
      <c r="AU73" s="164"/>
      <c r="AV73" s="165"/>
      <c r="AW73" s="165"/>
      <c r="AX73" s="166"/>
      <c r="AY73" s="240" t="s">
        <v>710</v>
      </c>
      <c r="AZ73" s="241"/>
      <c r="BA73" s="241"/>
      <c r="BB73" s="242"/>
      <c r="BC73" s="164"/>
      <c r="BD73" s="165"/>
      <c r="BE73" s="165"/>
      <c r="BF73" s="166"/>
      <c r="BG73" s="148" t="str">
        <f t="shared" ref="BG73:BG141" si="45">IF(AI73&gt;0,BC73/AI73,"n.é.")</f>
        <v>n.é.</v>
      </c>
      <c r="BH73" s="149"/>
    </row>
    <row r="74" spans="1:60" ht="20.100000000000001" customHeight="1">
      <c r="A74" s="221" t="s">
        <v>223</v>
      </c>
      <c r="B74" s="215"/>
      <c r="C74" s="177" t="s">
        <v>741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9"/>
      <c r="AC74" s="162" t="s">
        <v>346</v>
      </c>
      <c r="AD74" s="163"/>
      <c r="AE74" s="164" t="str">
        <f>IF(VLOOKUP($AC74,'04'!$AC$8:$BH$265,3,FALSE)+VLOOKUP($AC74,'05'!$AC$8:$BP$229,7,FALSE)+VLOOKUP($AC74,'05'!$AC$8:$BP$229,11,FALSE)+VLOOKUP($AC74,'06'!$AC$8:$BH$229,3,FALSE)=0,"",VLOOKUP($AC74,'04'!$AC$8:$BH$265,3,FALSE)+VLOOKUP($AC74,'05'!$AC$8:$BP$229,7,FALSE)+VLOOKUP($AC74,'05'!$AC$8:$BP$229,11,FALSE)+VLOOKUP($AC74,'06'!$AC$8:$BH$229,3,FALSE))</f>
        <v/>
      </c>
      <c r="AF74" s="165"/>
      <c r="AG74" s="165"/>
      <c r="AH74" s="166"/>
      <c r="AI74" s="164"/>
      <c r="AJ74" s="165"/>
      <c r="AK74" s="165"/>
      <c r="AL74" s="166"/>
      <c r="AM74" s="164"/>
      <c r="AN74" s="165"/>
      <c r="AO74" s="165"/>
      <c r="AP74" s="166"/>
      <c r="AQ74" s="240" t="s">
        <v>710</v>
      </c>
      <c r="AR74" s="241"/>
      <c r="AS74" s="241"/>
      <c r="AT74" s="242"/>
      <c r="AU74" s="164"/>
      <c r="AV74" s="165"/>
      <c r="AW74" s="165"/>
      <c r="AX74" s="166"/>
      <c r="AY74" s="240" t="s">
        <v>710</v>
      </c>
      <c r="AZ74" s="241"/>
      <c r="BA74" s="241"/>
      <c r="BB74" s="242"/>
      <c r="BC74" s="164"/>
      <c r="BD74" s="165"/>
      <c r="BE74" s="165"/>
      <c r="BF74" s="166"/>
      <c r="BG74" s="148" t="str">
        <f t="shared" si="45"/>
        <v>n.é.</v>
      </c>
      <c r="BH74" s="149"/>
    </row>
    <row r="75" spans="1:60" s="3" customFormat="1" ht="20.100000000000001" customHeight="1">
      <c r="A75" s="220" t="s">
        <v>224</v>
      </c>
      <c r="B75" s="216"/>
      <c r="C75" s="180" t="s">
        <v>744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2"/>
      <c r="AC75" s="175" t="s">
        <v>347</v>
      </c>
      <c r="AD75" s="176"/>
      <c r="AE75" s="188">
        <f>SUM(AE72:AH74)</f>
        <v>0</v>
      </c>
      <c r="AF75" s="189"/>
      <c r="AG75" s="189"/>
      <c r="AH75" s="190"/>
      <c r="AI75" s="188">
        <f t="shared" ref="AI75" si="46">SUM(AI72:AL74)</f>
        <v>0</v>
      </c>
      <c r="AJ75" s="189"/>
      <c r="AK75" s="189"/>
      <c r="AL75" s="190"/>
      <c r="AM75" s="188">
        <f t="shared" ref="AM75" si="47">SUM(AM72:AP74)</f>
        <v>0</v>
      </c>
      <c r="AN75" s="189"/>
      <c r="AO75" s="189"/>
      <c r="AP75" s="190"/>
      <c r="AQ75" s="243" t="s">
        <v>710</v>
      </c>
      <c r="AR75" s="244"/>
      <c r="AS75" s="244"/>
      <c r="AT75" s="245"/>
      <c r="AU75" s="188">
        <f t="shared" ref="AU75" si="48">SUM(AU72:AX74)</f>
        <v>0</v>
      </c>
      <c r="AV75" s="189"/>
      <c r="AW75" s="189"/>
      <c r="AX75" s="190"/>
      <c r="AY75" s="243" t="s">
        <v>710</v>
      </c>
      <c r="AZ75" s="244"/>
      <c r="BA75" s="244"/>
      <c r="BB75" s="245"/>
      <c r="BC75" s="188">
        <f t="shared" ref="BC75" si="49">SUM(BC72:BF74)</f>
        <v>0</v>
      </c>
      <c r="BD75" s="189"/>
      <c r="BE75" s="189"/>
      <c r="BF75" s="190"/>
      <c r="BG75" s="168" t="str">
        <f t="shared" si="45"/>
        <v>n.é.</v>
      </c>
      <c r="BH75" s="169"/>
    </row>
    <row r="76" spans="1:60" ht="20.100000000000001" customHeight="1">
      <c r="A76" s="221" t="s">
        <v>225</v>
      </c>
      <c r="B76" s="215"/>
      <c r="C76" s="159" t="s">
        <v>348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1"/>
      <c r="AC76" s="162" t="s">
        <v>349</v>
      </c>
      <c r="AD76" s="163"/>
      <c r="AE76" s="164" t="str">
        <f>IF(VLOOKUP($AC76,'04'!$AC$8:$BH$265,3,FALSE)+VLOOKUP($AC76,'05'!$AC$8:$BP$229,7,FALSE)+VLOOKUP($AC76,'05'!$AC$8:$BP$229,11,FALSE)+VLOOKUP($AC76,'06'!$AC$8:$BH$229,3,FALSE)=0,"",VLOOKUP($AC76,'04'!$AC$8:$BH$265,3,FALSE)+VLOOKUP($AC76,'05'!$AC$8:$BP$229,7,FALSE)+VLOOKUP($AC76,'05'!$AC$8:$BP$229,11,FALSE)+VLOOKUP($AC76,'06'!$AC$8:$BH$229,3,FALSE))</f>
        <v/>
      </c>
      <c r="AF76" s="165"/>
      <c r="AG76" s="165"/>
      <c r="AH76" s="166"/>
      <c r="AI76" s="164"/>
      <c r="AJ76" s="165"/>
      <c r="AK76" s="165"/>
      <c r="AL76" s="166"/>
      <c r="AM76" s="164"/>
      <c r="AN76" s="165"/>
      <c r="AO76" s="165"/>
      <c r="AP76" s="166"/>
      <c r="AQ76" s="240" t="s">
        <v>710</v>
      </c>
      <c r="AR76" s="241"/>
      <c r="AS76" s="241"/>
      <c r="AT76" s="242"/>
      <c r="AU76" s="164"/>
      <c r="AV76" s="165"/>
      <c r="AW76" s="165"/>
      <c r="AX76" s="166"/>
      <c r="AY76" s="240" t="s">
        <v>710</v>
      </c>
      <c r="AZ76" s="241"/>
      <c r="BA76" s="241"/>
      <c r="BB76" s="242"/>
      <c r="BC76" s="164"/>
      <c r="BD76" s="165"/>
      <c r="BE76" s="165"/>
      <c r="BF76" s="166"/>
      <c r="BG76" s="148" t="str">
        <f t="shared" si="45"/>
        <v>n.é.</v>
      </c>
      <c r="BH76" s="149"/>
    </row>
    <row r="77" spans="1:60" ht="20.100000000000001" customHeight="1">
      <c r="A77" s="221" t="s">
        <v>226</v>
      </c>
      <c r="B77" s="215"/>
      <c r="C77" s="177" t="s">
        <v>742</v>
      </c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9"/>
      <c r="AC77" s="162" t="s">
        <v>350</v>
      </c>
      <c r="AD77" s="163"/>
      <c r="AE77" s="164" t="str">
        <f>IF(VLOOKUP($AC77,'04'!$AC$8:$BH$265,3,FALSE)+VLOOKUP($AC77,'05'!$AC$8:$BP$229,7,FALSE)+VLOOKUP($AC77,'05'!$AC$8:$BP$229,11,FALSE)+VLOOKUP($AC77,'06'!$AC$8:$BH$229,3,FALSE)=0,"",VLOOKUP($AC77,'04'!$AC$8:$BH$265,3,FALSE)+VLOOKUP($AC77,'05'!$AC$8:$BP$229,7,FALSE)+VLOOKUP($AC77,'05'!$AC$8:$BP$229,11,FALSE)+VLOOKUP($AC77,'06'!$AC$8:$BH$229,3,FALSE))</f>
        <v/>
      </c>
      <c r="AF77" s="165"/>
      <c r="AG77" s="165"/>
      <c r="AH77" s="166"/>
      <c r="AI77" s="164"/>
      <c r="AJ77" s="165"/>
      <c r="AK77" s="165"/>
      <c r="AL77" s="166"/>
      <c r="AM77" s="164"/>
      <c r="AN77" s="165"/>
      <c r="AO77" s="165"/>
      <c r="AP77" s="166"/>
      <c r="AQ77" s="240" t="s">
        <v>710</v>
      </c>
      <c r="AR77" s="241"/>
      <c r="AS77" s="241"/>
      <c r="AT77" s="242"/>
      <c r="AU77" s="164"/>
      <c r="AV77" s="165"/>
      <c r="AW77" s="165"/>
      <c r="AX77" s="166"/>
      <c r="AY77" s="240" t="s">
        <v>710</v>
      </c>
      <c r="AZ77" s="241"/>
      <c r="BA77" s="241"/>
      <c r="BB77" s="242"/>
      <c r="BC77" s="164"/>
      <c r="BD77" s="165"/>
      <c r="BE77" s="165"/>
      <c r="BF77" s="166"/>
      <c r="BG77" s="148" t="str">
        <f t="shared" si="45"/>
        <v>n.é.</v>
      </c>
      <c r="BH77" s="149"/>
    </row>
    <row r="78" spans="1:60" ht="20.100000000000001" customHeight="1">
      <c r="A78" s="221" t="s">
        <v>227</v>
      </c>
      <c r="B78" s="215"/>
      <c r="C78" s="159" t="s">
        <v>351</v>
      </c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1"/>
      <c r="AC78" s="162" t="s">
        <v>352</v>
      </c>
      <c r="AD78" s="163"/>
      <c r="AE78" s="164" t="str">
        <f>IF(VLOOKUP($AC78,'04'!$AC$8:$BH$265,3,FALSE)+VLOOKUP($AC78,'05'!$AC$8:$BP$229,7,FALSE)+VLOOKUP($AC78,'05'!$AC$8:$BP$229,11,FALSE)+VLOOKUP($AC78,'06'!$AC$8:$BH$229,3,FALSE)=0,"",VLOOKUP($AC78,'04'!$AC$8:$BH$265,3,FALSE)+VLOOKUP($AC78,'05'!$AC$8:$BP$229,7,FALSE)+VLOOKUP($AC78,'05'!$AC$8:$BP$229,11,FALSE)+VLOOKUP($AC78,'06'!$AC$8:$BH$229,3,FALSE))</f>
        <v/>
      </c>
      <c r="AF78" s="165"/>
      <c r="AG78" s="165"/>
      <c r="AH78" s="166"/>
      <c r="AI78" s="164"/>
      <c r="AJ78" s="165"/>
      <c r="AK78" s="165"/>
      <c r="AL78" s="166"/>
      <c r="AM78" s="164"/>
      <c r="AN78" s="165"/>
      <c r="AO78" s="165"/>
      <c r="AP78" s="166"/>
      <c r="AQ78" s="240" t="s">
        <v>710</v>
      </c>
      <c r="AR78" s="241"/>
      <c r="AS78" s="241"/>
      <c r="AT78" s="242"/>
      <c r="AU78" s="164"/>
      <c r="AV78" s="165"/>
      <c r="AW78" s="165"/>
      <c r="AX78" s="166"/>
      <c r="AY78" s="240" t="s">
        <v>710</v>
      </c>
      <c r="AZ78" s="241"/>
      <c r="BA78" s="241"/>
      <c r="BB78" s="242"/>
      <c r="BC78" s="164"/>
      <c r="BD78" s="165"/>
      <c r="BE78" s="165"/>
      <c r="BF78" s="166"/>
      <c r="BG78" s="148" t="str">
        <f t="shared" si="45"/>
        <v>n.é.</v>
      </c>
      <c r="BH78" s="149"/>
    </row>
    <row r="79" spans="1:60" ht="20.100000000000001" customHeight="1">
      <c r="A79" s="221" t="s">
        <v>228</v>
      </c>
      <c r="B79" s="215"/>
      <c r="C79" s="177" t="s">
        <v>743</v>
      </c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9"/>
      <c r="AC79" s="162" t="s">
        <v>353</v>
      </c>
      <c r="AD79" s="163"/>
      <c r="AE79" s="164" t="str">
        <f>IF(VLOOKUP($AC79,'04'!$AC$8:$BH$265,3,FALSE)+VLOOKUP($AC79,'05'!$AC$8:$BP$229,7,FALSE)+VLOOKUP($AC79,'05'!$AC$8:$BP$229,11,FALSE)+VLOOKUP($AC79,'06'!$AC$8:$BH$229,3,FALSE)=0,"",VLOOKUP($AC79,'04'!$AC$8:$BH$265,3,FALSE)+VLOOKUP($AC79,'05'!$AC$8:$BP$229,7,FALSE)+VLOOKUP($AC79,'05'!$AC$8:$BP$229,11,FALSE)+VLOOKUP($AC79,'06'!$AC$8:$BH$229,3,FALSE))</f>
        <v/>
      </c>
      <c r="AF79" s="165"/>
      <c r="AG79" s="165"/>
      <c r="AH79" s="166"/>
      <c r="AI79" s="164"/>
      <c r="AJ79" s="165"/>
      <c r="AK79" s="165"/>
      <c r="AL79" s="166"/>
      <c r="AM79" s="164"/>
      <c r="AN79" s="165"/>
      <c r="AO79" s="165"/>
      <c r="AP79" s="166"/>
      <c r="AQ79" s="240" t="s">
        <v>710</v>
      </c>
      <c r="AR79" s="241"/>
      <c r="AS79" s="241"/>
      <c r="AT79" s="242"/>
      <c r="AU79" s="164"/>
      <c r="AV79" s="165"/>
      <c r="AW79" s="165"/>
      <c r="AX79" s="166"/>
      <c r="AY79" s="240" t="s">
        <v>710</v>
      </c>
      <c r="AZ79" s="241"/>
      <c r="BA79" s="241"/>
      <c r="BB79" s="242"/>
      <c r="BC79" s="164"/>
      <c r="BD79" s="165"/>
      <c r="BE79" s="165"/>
      <c r="BF79" s="166"/>
      <c r="BG79" s="148" t="str">
        <f t="shared" si="45"/>
        <v>n.é.</v>
      </c>
      <c r="BH79" s="149"/>
    </row>
    <row r="80" spans="1:60" s="3" customFormat="1" ht="20.100000000000001" customHeight="1">
      <c r="A80" s="220" t="s">
        <v>229</v>
      </c>
      <c r="B80" s="216"/>
      <c r="C80" s="172" t="s">
        <v>745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4"/>
      <c r="AC80" s="175" t="s">
        <v>354</v>
      </c>
      <c r="AD80" s="176"/>
      <c r="AE80" s="188">
        <f>SUM(AE76:AH79)</f>
        <v>0</v>
      </c>
      <c r="AF80" s="189"/>
      <c r="AG80" s="189"/>
      <c r="AH80" s="190"/>
      <c r="AI80" s="188">
        <f t="shared" ref="AI80" si="50">SUM(AI76:AL79)</f>
        <v>0</v>
      </c>
      <c r="AJ80" s="189"/>
      <c r="AK80" s="189"/>
      <c r="AL80" s="190"/>
      <c r="AM80" s="188">
        <f t="shared" ref="AM80" si="51">SUM(AM76:AP79)</f>
        <v>0</v>
      </c>
      <c r="AN80" s="189"/>
      <c r="AO80" s="189"/>
      <c r="AP80" s="190"/>
      <c r="AQ80" s="243" t="s">
        <v>710</v>
      </c>
      <c r="AR80" s="244"/>
      <c r="AS80" s="244"/>
      <c r="AT80" s="245"/>
      <c r="AU80" s="188">
        <f t="shared" ref="AU80" si="52">SUM(AU76:AX79)</f>
        <v>0</v>
      </c>
      <c r="AV80" s="189"/>
      <c r="AW80" s="189"/>
      <c r="AX80" s="190"/>
      <c r="AY80" s="243" t="s">
        <v>710</v>
      </c>
      <c r="AZ80" s="244"/>
      <c r="BA80" s="244"/>
      <c r="BB80" s="245"/>
      <c r="BC80" s="188">
        <f t="shared" ref="BC80" si="53">SUM(BC76:BF79)</f>
        <v>0</v>
      </c>
      <c r="BD80" s="189"/>
      <c r="BE80" s="189"/>
      <c r="BF80" s="190"/>
      <c r="BG80" s="168" t="str">
        <f t="shared" si="45"/>
        <v>n.é.</v>
      </c>
      <c r="BH80" s="169"/>
    </row>
    <row r="81" spans="1:60" ht="20.100000000000001" customHeight="1">
      <c r="A81" s="221" t="s">
        <v>230</v>
      </c>
      <c r="B81" s="215"/>
      <c r="C81" s="159" t="s">
        <v>355</v>
      </c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1"/>
      <c r="AC81" s="162" t="s">
        <v>356</v>
      </c>
      <c r="AD81" s="163"/>
      <c r="AE81" s="164">
        <f>IF(VLOOKUP($AC81,'04'!$AC$8:$BH$265,3,FALSE)+VLOOKUP($AC81,'05'!$AC$8:$BP$229,7,FALSE)+VLOOKUP($AC81,'05'!$AC$8:$BP$229,11,FALSE)+VLOOKUP($AC81,'06'!$AC$8:$BH$229,3,FALSE)=0,"",VLOOKUP($AC81,'04'!$AC$8:$BH$265,3,FALSE)+VLOOKUP($AC81,'05'!$AC$8:$BP$229,7,FALSE)+VLOOKUP($AC81,'05'!$AC$8:$BP$229,11,FALSE)+VLOOKUP($AC81,'06'!$AC$8:$BH$229,3,FALSE))</f>
        <v>13400</v>
      </c>
      <c r="AF81" s="165"/>
      <c r="AG81" s="165"/>
      <c r="AH81" s="166"/>
      <c r="AI81" s="164"/>
      <c r="AJ81" s="165"/>
      <c r="AK81" s="165"/>
      <c r="AL81" s="166"/>
      <c r="AM81" s="164"/>
      <c r="AN81" s="165"/>
      <c r="AO81" s="165"/>
      <c r="AP81" s="166"/>
      <c r="AQ81" s="240" t="s">
        <v>710</v>
      </c>
      <c r="AR81" s="241"/>
      <c r="AS81" s="241"/>
      <c r="AT81" s="242"/>
      <c r="AU81" s="164"/>
      <c r="AV81" s="165"/>
      <c r="AW81" s="165"/>
      <c r="AX81" s="166"/>
      <c r="AY81" s="240" t="s">
        <v>710</v>
      </c>
      <c r="AZ81" s="241"/>
      <c r="BA81" s="241"/>
      <c r="BB81" s="242"/>
      <c r="BC81" s="164"/>
      <c r="BD81" s="165"/>
      <c r="BE81" s="165"/>
      <c r="BF81" s="166"/>
      <c r="BG81" s="148" t="str">
        <f t="shared" si="45"/>
        <v>n.é.</v>
      </c>
      <c r="BH81" s="149"/>
    </row>
    <row r="82" spans="1:60" ht="20.100000000000001" customHeight="1">
      <c r="A82" s="221" t="s">
        <v>231</v>
      </c>
      <c r="B82" s="215"/>
      <c r="C82" s="159" t="s">
        <v>357</v>
      </c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1"/>
      <c r="AC82" s="162" t="s">
        <v>358</v>
      </c>
      <c r="AD82" s="163"/>
      <c r="AE82" s="164" t="str">
        <f>IF(VLOOKUP($AC82,'04'!$AC$8:$BH$265,3,FALSE)+VLOOKUP($AC82,'05'!$AC$8:$BP$229,7,FALSE)+VLOOKUP($AC82,'05'!$AC$8:$BP$229,11,FALSE)+VLOOKUP($AC82,'06'!$AC$8:$BH$229,3,FALSE)=0,"",VLOOKUP($AC82,'04'!$AC$8:$BH$265,3,FALSE)+VLOOKUP($AC82,'05'!$AC$8:$BP$229,7,FALSE)+VLOOKUP($AC82,'05'!$AC$8:$BP$229,11,FALSE)+VLOOKUP($AC82,'06'!$AC$8:$BH$229,3,FALSE))</f>
        <v/>
      </c>
      <c r="AF82" s="165"/>
      <c r="AG82" s="165"/>
      <c r="AH82" s="166"/>
      <c r="AI82" s="164"/>
      <c r="AJ82" s="165"/>
      <c r="AK82" s="165"/>
      <c r="AL82" s="166"/>
      <c r="AM82" s="164"/>
      <c r="AN82" s="165"/>
      <c r="AO82" s="165"/>
      <c r="AP82" s="166"/>
      <c r="AQ82" s="240" t="s">
        <v>710</v>
      </c>
      <c r="AR82" s="241"/>
      <c r="AS82" s="241"/>
      <c r="AT82" s="242"/>
      <c r="AU82" s="164"/>
      <c r="AV82" s="165"/>
      <c r="AW82" s="165"/>
      <c r="AX82" s="166"/>
      <c r="AY82" s="240" t="s">
        <v>710</v>
      </c>
      <c r="AZ82" s="241"/>
      <c r="BA82" s="241"/>
      <c r="BB82" s="242"/>
      <c r="BC82" s="164"/>
      <c r="BD82" s="165"/>
      <c r="BE82" s="165"/>
      <c r="BF82" s="166"/>
      <c r="BG82" s="148" t="str">
        <f t="shared" si="45"/>
        <v>n.é.</v>
      </c>
      <c r="BH82" s="149"/>
    </row>
    <row r="83" spans="1:60" s="3" customFormat="1" ht="20.100000000000001" customHeight="1">
      <c r="A83" s="220" t="s">
        <v>232</v>
      </c>
      <c r="B83" s="216"/>
      <c r="C83" s="180" t="s">
        <v>747</v>
      </c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2"/>
      <c r="AC83" s="175" t="s">
        <v>359</v>
      </c>
      <c r="AD83" s="176"/>
      <c r="AE83" s="188">
        <f>SUM(AE81:AH82)</f>
        <v>13400</v>
      </c>
      <c r="AF83" s="189"/>
      <c r="AG83" s="189"/>
      <c r="AH83" s="190"/>
      <c r="AI83" s="188">
        <f t="shared" ref="AI83" si="54">SUM(AI81:AL82)</f>
        <v>0</v>
      </c>
      <c r="AJ83" s="189"/>
      <c r="AK83" s="189"/>
      <c r="AL83" s="190"/>
      <c r="AM83" s="188">
        <f t="shared" ref="AM83" si="55">SUM(AM81:AP82)</f>
        <v>0</v>
      </c>
      <c r="AN83" s="189"/>
      <c r="AO83" s="189"/>
      <c r="AP83" s="190"/>
      <c r="AQ83" s="243" t="s">
        <v>710</v>
      </c>
      <c r="AR83" s="244"/>
      <c r="AS83" s="244"/>
      <c r="AT83" s="245"/>
      <c r="AU83" s="188">
        <f t="shared" ref="AU83" si="56">SUM(AU81:AX82)</f>
        <v>0</v>
      </c>
      <c r="AV83" s="189"/>
      <c r="AW83" s="189"/>
      <c r="AX83" s="190"/>
      <c r="AY83" s="243" t="s">
        <v>710</v>
      </c>
      <c r="AZ83" s="244"/>
      <c r="BA83" s="244"/>
      <c r="BB83" s="245"/>
      <c r="BC83" s="188">
        <f t="shared" ref="BC83" si="57">SUM(BC81:BF82)</f>
        <v>0</v>
      </c>
      <c r="BD83" s="189"/>
      <c r="BE83" s="189"/>
      <c r="BF83" s="190"/>
      <c r="BG83" s="168" t="str">
        <f t="shared" si="45"/>
        <v>n.é.</v>
      </c>
      <c r="BH83" s="169"/>
    </row>
    <row r="84" spans="1:60" ht="20.100000000000001" customHeight="1">
      <c r="A84" s="221" t="s">
        <v>233</v>
      </c>
      <c r="B84" s="215"/>
      <c r="C84" s="177" t="s">
        <v>360</v>
      </c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9"/>
      <c r="AC84" s="162" t="s">
        <v>361</v>
      </c>
      <c r="AD84" s="163"/>
      <c r="AE84" s="164" t="str">
        <f>IF(VLOOKUP($AC84,'04'!$AC$8:$BH$265,3,FALSE)+VLOOKUP($AC84,'05'!$AC$8:$BP$229,7,FALSE)+VLOOKUP($AC84,'05'!$AC$8:$BP$229,11,FALSE)+VLOOKUP($AC84,'06'!$AC$8:$BH$229,3,FALSE)=0,"",VLOOKUP($AC84,'04'!$AC$8:$BH$265,3,FALSE)+VLOOKUP($AC84,'05'!$AC$8:$BP$229,7,FALSE)+VLOOKUP($AC84,'05'!$AC$8:$BP$229,11,FALSE)+VLOOKUP($AC84,'06'!$AC$8:$BH$229,3,FALSE))</f>
        <v/>
      </c>
      <c r="AF84" s="165"/>
      <c r="AG84" s="165"/>
      <c r="AH84" s="166"/>
      <c r="AI84" s="164"/>
      <c r="AJ84" s="165"/>
      <c r="AK84" s="165"/>
      <c r="AL84" s="166"/>
      <c r="AM84" s="164"/>
      <c r="AN84" s="165"/>
      <c r="AO84" s="165"/>
      <c r="AP84" s="166"/>
      <c r="AQ84" s="240" t="s">
        <v>710</v>
      </c>
      <c r="AR84" s="241"/>
      <c r="AS84" s="241"/>
      <c r="AT84" s="242"/>
      <c r="AU84" s="164"/>
      <c r="AV84" s="165"/>
      <c r="AW84" s="165"/>
      <c r="AX84" s="166"/>
      <c r="AY84" s="240" t="s">
        <v>710</v>
      </c>
      <c r="AZ84" s="241"/>
      <c r="BA84" s="241"/>
      <c r="BB84" s="242"/>
      <c r="BC84" s="164"/>
      <c r="BD84" s="165"/>
      <c r="BE84" s="165"/>
      <c r="BF84" s="166"/>
      <c r="BG84" s="148" t="str">
        <f t="shared" si="45"/>
        <v>n.é.</v>
      </c>
      <c r="BH84" s="149"/>
    </row>
    <row r="85" spans="1:60" ht="20.100000000000001" customHeight="1">
      <c r="A85" s="221" t="s">
        <v>234</v>
      </c>
      <c r="B85" s="215"/>
      <c r="C85" s="177" t="s">
        <v>362</v>
      </c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9"/>
      <c r="AC85" s="162" t="s">
        <v>363</v>
      </c>
      <c r="AD85" s="163"/>
      <c r="AE85" s="164" t="str">
        <f>IF(VLOOKUP($AC85,'04'!$AC$8:$BH$265,3,FALSE)+VLOOKUP($AC85,'05'!$AC$8:$BP$229,7,FALSE)+VLOOKUP($AC85,'05'!$AC$8:$BP$229,11,FALSE)+VLOOKUP($AC85,'06'!$AC$8:$BH$229,3,FALSE)=0,"",VLOOKUP($AC85,'04'!$AC$8:$BH$265,3,FALSE)+VLOOKUP($AC85,'05'!$AC$8:$BP$229,7,FALSE)+VLOOKUP($AC85,'05'!$AC$8:$BP$229,11,FALSE)+VLOOKUP($AC85,'06'!$AC$8:$BH$229,3,FALSE))</f>
        <v/>
      </c>
      <c r="AF85" s="165"/>
      <c r="AG85" s="165"/>
      <c r="AH85" s="166"/>
      <c r="AI85" s="164"/>
      <c r="AJ85" s="165"/>
      <c r="AK85" s="165"/>
      <c r="AL85" s="166"/>
      <c r="AM85" s="164"/>
      <c r="AN85" s="165"/>
      <c r="AO85" s="165"/>
      <c r="AP85" s="166"/>
      <c r="AQ85" s="240" t="s">
        <v>710</v>
      </c>
      <c r="AR85" s="241"/>
      <c r="AS85" s="241"/>
      <c r="AT85" s="242"/>
      <c r="AU85" s="164"/>
      <c r="AV85" s="165"/>
      <c r="AW85" s="165"/>
      <c r="AX85" s="166"/>
      <c r="AY85" s="240" t="s">
        <v>710</v>
      </c>
      <c r="AZ85" s="241"/>
      <c r="BA85" s="241"/>
      <c r="BB85" s="242"/>
      <c r="BC85" s="164"/>
      <c r="BD85" s="165"/>
      <c r="BE85" s="165"/>
      <c r="BF85" s="166"/>
      <c r="BG85" s="148" t="str">
        <f t="shared" si="45"/>
        <v>n.é.</v>
      </c>
      <c r="BH85" s="149"/>
    </row>
    <row r="86" spans="1:60" ht="20.100000000000001" customHeight="1">
      <c r="A86" s="221" t="s">
        <v>235</v>
      </c>
      <c r="B86" s="215"/>
      <c r="C86" s="177" t="s">
        <v>364</v>
      </c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9"/>
      <c r="AC86" s="162" t="s">
        <v>365</v>
      </c>
      <c r="AD86" s="163"/>
      <c r="AE86" s="164"/>
      <c r="AF86" s="165"/>
      <c r="AG86" s="165"/>
      <c r="AH86" s="166"/>
      <c r="AI86" s="164"/>
      <c r="AJ86" s="165"/>
      <c r="AK86" s="165"/>
      <c r="AL86" s="166"/>
      <c r="AM86" s="164"/>
      <c r="AN86" s="165"/>
      <c r="AO86" s="165"/>
      <c r="AP86" s="166"/>
      <c r="AQ86" s="240" t="s">
        <v>710</v>
      </c>
      <c r="AR86" s="241"/>
      <c r="AS86" s="241"/>
      <c r="AT86" s="242"/>
      <c r="AU86" s="164"/>
      <c r="AV86" s="165"/>
      <c r="AW86" s="165"/>
      <c r="AX86" s="166"/>
      <c r="AY86" s="240" t="s">
        <v>710</v>
      </c>
      <c r="AZ86" s="241"/>
      <c r="BA86" s="241"/>
      <c r="BB86" s="242"/>
      <c r="BC86" s="164"/>
      <c r="BD86" s="165"/>
      <c r="BE86" s="165"/>
      <c r="BF86" s="166"/>
      <c r="BG86" s="148" t="str">
        <f t="shared" si="45"/>
        <v>n.é.</v>
      </c>
      <c r="BH86" s="149"/>
    </row>
    <row r="87" spans="1:60" ht="20.100000000000001" customHeight="1">
      <c r="A87" s="221" t="s">
        <v>236</v>
      </c>
      <c r="B87" s="215"/>
      <c r="C87" s="177" t="s">
        <v>746</v>
      </c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9"/>
      <c r="AC87" s="162" t="s">
        <v>366</v>
      </c>
      <c r="AD87" s="163"/>
      <c r="AE87" s="164" t="str">
        <f>IF(VLOOKUP($AC87,'04'!$AC$8:$BH$265,3,FALSE)+VLOOKUP($AC87,'05'!$AC$8:$BP$229,7,FALSE)+VLOOKUP($AC87,'05'!$AC$8:$BP$229,11,FALSE)+VLOOKUP($AC87,'06'!$AC$8:$BH$229,3,FALSE)=0,"",VLOOKUP($AC87,'04'!$AC$8:$BH$265,3,FALSE)+VLOOKUP($AC87,'05'!$AC$8:$BP$229,7,FALSE)+VLOOKUP($AC87,'05'!$AC$8:$BP$229,11,FALSE)+VLOOKUP($AC87,'06'!$AC$8:$BH$229,3,FALSE))</f>
        <v/>
      </c>
      <c r="AF87" s="165"/>
      <c r="AG87" s="165"/>
      <c r="AH87" s="166"/>
      <c r="AI87" s="164"/>
      <c r="AJ87" s="165"/>
      <c r="AK87" s="165"/>
      <c r="AL87" s="166"/>
      <c r="AM87" s="164"/>
      <c r="AN87" s="165"/>
      <c r="AO87" s="165"/>
      <c r="AP87" s="166"/>
      <c r="AQ87" s="240" t="s">
        <v>710</v>
      </c>
      <c r="AR87" s="241"/>
      <c r="AS87" s="241"/>
      <c r="AT87" s="242"/>
      <c r="AU87" s="164"/>
      <c r="AV87" s="165"/>
      <c r="AW87" s="165"/>
      <c r="AX87" s="166"/>
      <c r="AY87" s="240" t="s">
        <v>710</v>
      </c>
      <c r="AZ87" s="241"/>
      <c r="BA87" s="241"/>
      <c r="BB87" s="242"/>
      <c r="BC87" s="164"/>
      <c r="BD87" s="165"/>
      <c r="BE87" s="165"/>
      <c r="BF87" s="166"/>
      <c r="BG87" s="148" t="str">
        <f t="shared" si="45"/>
        <v>n.é.</v>
      </c>
      <c r="BH87" s="149"/>
    </row>
    <row r="88" spans="1:60" ht="20.100000000000001" customHeight="1">
      <c r="A88" s="221" t="s">
        <v>237</v>
      </c>
      <c r="B88" s="215"/>
      <c r="C88" s="159" t="s">
        <v>367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1"/>
      <c r="AC88" s="162" t="s">
        <v>368</v>
      </c>
      <c r="AD88" s="163"/>
      <c r="AE88" s="164" t="str">
        <f>IF(VLOOKUP($AC88,'04'!$AC$8:$BH$265,3,FALSE)+VLOOKUP($AC88,'05'!$AC$8:$BP$229,7,FALSE)+VLOOKUP($AC88,'05'!$AC$8:$BP$229,11,FALSE)+VLOOKUP($AC88,'06'!$AC$8:$BH$229,3,FALSE)=0,"",VLOOKUP($AC88,'04'!$AC$8:$BH$265,3,FALSE)+VLOOKUP($AC88,'05'!$AC$8:$BP$229,7,FALSE)+VLOOKUP($AC88,'05'!$AC$8:$BP$229,11,FALSE)+VLOOKUP($AC88,'06'!$AC$8:$BH$229,3,FALSE))</f>
        <v/>
      </c>
      <c r="AF88" s="165"/>
      <c r="AG88" s="165"/>
      <c r="AH88" s="166"/>
      <c r="AI88" s="164"/>
      <c r="AJ88" s="165"/>
      <c r="AK88" s="165"/>
      <c r="AL88" s="166"/>
      <c r="AM88" s="164"/>
      <c r="AN88" s="165"/>
      <c r="AO88" s="165"/>
      <c r="AP88" s="166"/>
      <c r="AQ88" s="240" t="s">
        <v>710</v>
      </c>
      <c r="AR88" s="241"/>
      <c r="AS88" s="241"/>
      <c r="AT88" s="242"/>
      <c r="AU88" s="164"/>
      <c r="AV88" s="165"/>
      <c r="AW88" s="165"/>
      <c r="AX88" s="166"/>
      <c r="AY88" s="240" t="s">
        <v>710</v>
      </c>
      <c r="AZ88" s="241"/>
      <c r="BA88" s="241"/>
      <c r="BB88" s="242"/>
      <c r="BC88" s="164"/>
      <c r="BD88" s="165"/>
      <c r="BE88" s="165"/>
      <c r="BF88" s="166"/>
      <c r="BG88" s="148" t="str">
        <f t="shared" si="45"/>
        <v>n.é.</v>
      </c>
      <c r="BH88" s="149"/>
    </row>
    <row r="89" spans="1:60" ht="20.100000000000001" customHeight="1">
      <c r="A89" s="221" t="s">
        <v>238</v>
      </c>
      <c r="B89" s="215"/>
      <c r="C89" s="159" t="s">
        <v>751</v>
      </c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1"/>
      <c r="AC89" s="162" t="s">
        <v>749</v>
      </c>
      <c r="AD89" s="163"/>
      <c r="AE89" s="164" t="str">
        <f>IF(VLOOKUP($AC89,'04'!$AC$8:$BH$265,3,FALSE)+VLOOKUP($AC89,'05'!$AC$8:$BP$229,7,FALSE)+VLOOKUP($AC89,'05'!$AC$8:$BP$229,11,FALSE)+VLOOKUP($AC89,'06'!$AC$8:$BH$229,3,FALSE)=0,"",VLOOKUP($AC89,'04'!$AC$8:$BH$265,3,FALSE)+VLOOKUP($AC89,'05'!$AC$8:$BP$229,7,FALSE)+VLOOKUP($AC89,'05'!$AC$8:$BP$229,11,FALSE)+VLOOKUP($AC89,'06'!$AC$8:$BH$229,3,FALSE))</f>
        <v/>
      </c>
      <c r="AF89" s="165"/>
      <c r="AG89" s="165"/>
      <c r="AH89" s="166"/>
      <c r="AI89" s="164"/>
      <c r="AJ89" s="165"/>
      <c r="AK89" s="165"/>
      <c r="AL89" s="166"/>
      <c r="AM89" s="164"/>
      <c r="AN89" s="165"/>
      <c r="AO89" s="165"/>
      <c r="AP89" s="166"/>
      <c r="AQ89" s="240" t="s">
        <v>710</v>
      </c>
      <c r="AR89" s="241"/>
      <c r="AS89" s="241"/>
      <c r="AT89" s="242"/>
      <c r="AU89" s="164"/>
      <c r="AV89" s="165"/>
      <c r="AW89" s="165"/>
      <c r="AX89" s="166"/>
      <c r="AY89" s="240" t="s">
        <v>710</v>
      </c>
      <c r="AZ89" s="241"/>
      <c r="BA89" s="241"/>
      <c r="BB89" s="242"/>
      <c r="BC89" s="164"/>
      <c r="BD89" s="165"/>
      <c r="BE89" s="165"/>
      <c r="BF89" s="166"/>
      <c r="BG89" s="148" t="str">
        <f t="shared" si="45"/>
        <v>n.é.</v>
      </c>
      <c r="BH89" s="149"/>
    </row>
    <row r="90" spans="1:60" ht="20.100000000000001" customHeight="1">
      <c r="A90" s="221" t="s">
        <v>239</v>
      </c>
      <c r="B90" s="215"/>
      <c r="C90" s="159" t="s">
        <v>752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1"/>
      <c r="AC90" s="162" t="s">
        <v>750</v>
      </c>
      <c r="AD90" s="163"/>
      <c r="AE90" s="164" t="str">
        <f>IF(VLOOKUP($AC90,'04'!$AC$8:$BH$265,3,FALSE)+VLOOKUP($AC90,'05'!$AC$8:$BP$229,7,FALSE)+VLOOKUP($AC90,'05'!$AC$8:$BP$229,11,FALSE)+VLOOKUP($AC90,'06'!$AC$8:$BH$229,3,FALSE)=0,"",VLOOKUP($AC90,'04'!$AC$8:$BH$265,3,FALSE)+VLOOKUP($AC90,'05'!$AC$8:$BP$229,7,FALSE)+VLOOKUP($AC90,'05'!$AC$8:$BP$229,11,FALSE)+VLOOKUP($AC90,'06'!$AC$8:$BH$229,3,FALSE))</f>
        <v/>
      </c>
      <c r="AF90" s="165"/>
      <c r="AG90" s="165"/>
      <c r="AH90" s="166"/>
      <c r="AI90" s="164"/>
      <c r="AJ90" s="165"/>
      <c r="AK90" s="165"/>
      <c r="AL90" s="166"/>
      <c r="AM90" s="164"/>
      <c r="AN90" s="165"/>
      <c r="AO90" s="165"/>
      <c r="AP90" s="166"/>
      <c r="AQ90" s="240" t="s">
        <v>710</v>
      </c>
      <c r="AR90" s="241"/>
      <c r="AS90" s="241"/>
      <c r="AT90" s="242"/>
      <c r="AU90" s="164"/>
      <c r="AV90" s="165"/>
      <c r="AW90" s="165"/>
      <c r="AX90" s="166"/>
      <c r="AY90" s="240" t="s">
        <v>710</v>
      </c>
      <c r="AZ90" s="241"/>
      <c r="BA90" s="241"/>
      <c r="BB90" s="242"/>
      <c r="BC90" s="164"/>
      <c r="BD90" s="165"/>
      <c r="BE90" s="165"/>
      <c r="BF90" s="166"/>
      <c r="BG90" s="148" t="str">
        <f t="shared" si="45"/>
        <v>n.é.</v>
      </c>
      <c r="BH90" s="149"/>
    </row>
    <row r="91" spans="1:60" s="3" customFormat="1" ht="20.100000000000001" customHeight="1">
      <c r="A91" s="220" t="s">
        <v>240</v>
      </c>
      <c r="B91" s="216"/>
      <c r="C91" s="180" t="s">
        <v>754</v>
      </c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2"/>
      <c r="AC91" s="175" t="s">
        <v>748</v>
      </c>
      <c r="AD91" s="176"/>
      <c r="AE91" s="188">
        <f>SUM(AE89:AH90)</f>
        <v>0</v>
      </c>
      <c r="AF91" s="189"/>
      <c r="AG91" s="189"/>
      <c r="AH91" s="190"/>
      <c r="AI91" s="188">
        <f t="shared" ref="AI91" si="58">SUM(AI89:AL90)</f>
        <v>0</v>
      </c>
      <c r="AJ91" s="189"/>
      <c r="AK91" s="189"/>
      <c r="AL91" s="190"/>
      <c r="AM91" s="188">
        <f t="shared" ref="AM91" si="59">SUM(AM89:AP90)</f>
        <v>0</v>
      </c>
      <c r="AN91" s="189"/>
      <c r="AO91" s="189"/>
      <c r="AP91" s="190"/>
      <c r="AQ91" s="243" t="s">
        <v>710</v>
      </c>
      <c r="AR91" s="244"/>
      <c r="AS91" s="244"/>
      <c r="AT91" s="245"/>
      <c r="AU91" s="188">
        <f t="shared" ref="AU91" si="60">SUM(AU89:AX90)</f>
        <v>0</v>
      </c>
      <c r="AV91" s="189"/>
      <c r="AW91" s="189"/>
      <c r="AX91" s="190"/>
      <c r="AY91" s="243" t="s">
        <v>710</v>
      </c>
      <c r="AZ91" s="244"/>
      <c r="BA91" s="244"/>
      <c r="BB91" s="245"/>
      <c r="BC91" s="188">
        <f t="shared" ref="BC91" si="61">SUM(BC89:BF90)</f>
        <v>0</v>
      </c>
      <c r="BD91" s="189"/>
      <c r="BE91" s="189"/>
      <c r="BF91" s="190"/>
      <c r="BG91" s="168" t="str">
        <f t="shared" si="45"/>
        <v>n.é.</v>
      </c>
      <c r="BH91" s="169"/>
    </row>
    <row r="92" spans="1:60" s="3" customFormat="1" ht="20.100000000000001" customHeight="1">
      <c r="A92" s="220" t="s">
        <v>508</v>
      </c>
      <c r="B92" s="216"/>
      <c r="C92" s="180" t="s">
        <v>753</v>
      </c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2"/>
      <c r="AC92" s="175" t="s">
        <v>369</v>
      </c>
      <c r="AD92" s="176"/>
      <c r="AE92" s="188">
        <f>AE75+AE80+SUM(AE83:AH88)+AE91</f>
        <v>13400</v>
      </c>
      <c r="AF92" s="189"/>
      <c r="AG92" s="189"/>
      <c r="AH92" s="190"/>
      <c r="AI92" s="188">
        <f t="shared" ref="AI92" si="62">AI75+AI80+SUM(AI83:AL88)+AI91</f>
        <v>0</v>
      </c>
      <c r="AJ92" s="189"/>
      <c r="AK92" s="189"/>
      <c r="AL92" s="190"/>
      <c r="AM92" s="188">
        <f t="shared" ref="AM92" si="63">AM75+AM80+SUM(AM83:AP88)+AM91</f>
        <v>0</v>
      </c>
      <c r="AN92" s="189"/>
      <c r="AO92" s="189"/>
      <c r="AP92" s="190"/>
      <c r="AQ92" s="243" t="s">
        <v>710</v>
      </c>
      <c r="AR92" s="244"/>
      <c r="AS92" s="244"/>
      <c r="AT92" s="245"/>
      <c r="AU92" s="188">
        <f t="shared" ref="AU92" si="64">AU75+AU80+SUM(AU83:AX88)+AU91</f>
        <v>0</v>
      </c>
      <c r="AV92" s="189"/>
      <c r="AW92" s="189"/>
      <c r="AX92" s="190"/>
      <c r="AY92" s="243" t="s">
        <v>710</v>
      </c>
      <c r="AZ92" s="244"/>
      <c r="BA92" s="244"/>
      <c r="BB92" s="245"/>
      <c r="BC92" s="188">
        <f t="shared" ref="BC92" si="65">BC75+BC80+SUM(BC83:BF88)+BC91</f>
        <v>0</v>
      </c>
      <c r="BD92" s="189"/>
      <c r="BE92" s="189"/>
      <c r="BF92" s="190"/>
      <c r="BG92" s="168" t="str">
        <f t="shared" si="45"/>
        <v>n.é.</v>
      </c>
      <c r="BH92" s="169"/>
    </row>
    <row r="93" spans="1:60" ht="20.100000000000001" customHeight="1">
      <c r="A93" s="221" t="s">
        <v>509</v>
      </c>
      <c r="B93" s="215"/>
      <c r="C93" s="159" t="s">
        <v>904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1"/>
      <c r="AC93" s="162" t="s">
        <v>371</v>
      </c>
      <c r="AD93" s="163"/>
      <c r="AE93" s="164" t="str">
        <f>IF(VLOOKUP($AC93,'04'!$AC$8:$BH$265,3,FALSE)+VLOOKUP($AC93,'05'!$AC$8:$BP$229,7,FALSE)+VLOOKUP($AC93,'05'!$AC$8:$BP$229,11,FALSE)+VLOOKUP($AC93,'06'!$AC$8:$BH$229,3,FALSE)=0,"",VLOOKUP($AC93,'04'!$AC$8:$BH$265,3,FALSE)+VLOOKUP($AC93,'05'!$AC$8:$BP$229,7,FALSE)+VLOOKUP($AC93,'05'!$AC$8:$BP$229,11,FALSE)+VLOOKUP($AC93,'06'!$AC$8:$BH$229,3,FALSE))</f>
        <v/>
      </c>
      <c r="AF93" s="165"/>
      <c r="AG93" s="165"/>
      <c r="AH93" s="166"/>
      <c r="AI93" s="164"/>
      <c r="AJ93" s="165"/>
      <c r="AK93" s="165"/>
      <c r="AL93" s="166"/>
      <c r="AM93" s="164"/>
      <c r="AN93" s="165"/>
      <c r="AO93" s="165"/>
      <c r="AP93" s="166"/>
      <c r="AQ93" s="240" t="s">
        <v>710</v>
      </c>
      <c r="AR93" s="241"/>
      <c r="AS93" s="241"/>
      <c r="AT93" s="242"/>
      <c r="AU93" s="164"/>
      <c r="AV93" s="165"/>
      <c r="AW93" s="165"/>
      <c r="AX93" s="166"/>
      <c r="AY93" s="240" t="s">
        <v>710</v>
      </c>
      <c r="AZ93" s="241"/>
      <c r="BA93" s="241"/>
      <c r="BB93" s="242"/>
      <c r="BC93" s="164"/>
      <c r="BD93" s="165"/>
      <c r="BE93" s="165"/>
      <c r="BF93" s="166"/>
      <c r="BG93" s="148" t="str">
        <f t="shared" si="45"/>
        <v>n.é.</v>
      </c>
      <c r="BH93" s="149"/>
    </row>
    <row r="94" spans="1:60" ht="20.100000000000001" customHeight="1">
      <c r="A94" s="221" t="s">
        <v>510</v>
      </c>
      <c r="B94" s="215"/>
      <c r="C94" s="159" t="s">
        <v>372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1"/>
      <c r="AC94" s="162" t="s">
        <v>373</v>
      </c>
      <c r="AD94" s="163"/>
      <c r="AE94" s="164" t="str">
        <f>IF(VLOOKUP($AC94,'04'!$AC$8:$BH$265,3,FALSE)+VLOOKUP($AC94,'05'!$AC$8:$BP$229,7,FALSE)+VLOOKUP($AC94,'05'!$AC$8:$BP$229,11,FALSE)+VLOOKUP($AC94,'06'!$AC$8:$BH$229,3,FALSE)=0,"",VLOOKUP($AC94,'04'!$AC$8:$BH$265,3,FALSE)+VLOOKUP($AC94,'05'!$AC$8:$BP$229,7,FALSE)+VLOOKUP($AC94,'05'!$AC$8:$BP$229,11,FALSE)+VLOOKUP($AC94,'06'!$AC$8:$BH$229,3,FALSE))</f>
        <v/>
      </c>
      <c r="AF94" s="165"/>
      <c r="AG94" s="165"/>
      <c r="AH94" s="166"/>
      <c r="AI94" s="164"/>
      <c r="AJ94" s="165"/>
      <c r="AK94" s="165"/>
      <c r="AL94" s="166"/>
      <c r="AM94" s="164"/>
      <c r="AN94" s="165"/>
      <c r="AO94" s="165"/>
      <c r="AP94" s="166"/>
      <c r="AQ94" s="240" t="s">
        <v>710</v>
      </c>
      <c r="AR94" s="241"/>
      <c r="AS94" s="241"/>
      <c r="AT94" s="242"/>
      <c r="AU94" s="164"/>
      <c r="AV94" s="165"/>
      <c r="AW94" s="165"/>
      <c r="AX94" s="166"/>
      <c r="AY94" s="240" t="s">
        <v>710</v>
      </c>
      <c r="AZ94" s="241"/>
      <c r="BA94" s="241"/>
      <c r="BB94" s="242"/>
      <c r="BC94" s="164"/>
      <c r="BD94" s="165"/>
      <c r="BE94" s="165"/>
      <c r="BF94" s="166"/>
      <c r="BG94" s="148" t="str">
        <f t="shared" si="45"/>
        <v>n.é.</v>
      </c>
      <c r="BH94" s="149"/>
    </row>
    <row r="95" spans="1:60" ht="20.100000000000001" customHeight="1">
      <c r="A95" s="221" t="s">
        <v>511</v>
      </c>
      <c r="B95" s="215"/>
      <c r="C95" s="177" t="s">
        <v>374</v>
      </c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9"/>
      <c r="AC95" s="162" t="s">
        <v>375</v>
      </c>
      <c r="AD95" s="163"/>
      <c r="AE95" s="164" t="str">
        <f>IF(VLOOKUP($AC95,'04'!$AC$8:$BH$265,3,FALSE)+VLOOKUP($AC95,'05'!$AC$8:$BP$229,7,FALSE)+VLOOKUP($AC95,'05'!$AC$8:$BP$229,11,FALSE)+VLOOKUP($AC95,'06'!$AC$8:$BH$229,3,FALSE)=0,"",VLOOKUP($AC95,'04'!$AC$8:$BH$265,3,FALSE)+VLOOKUP($AC95,'05'!$AC$8:$BP$229,7,FALSE)+VLOOKUP($AC95,'05'!$AC$8:$BP$229,11,FALSE)+VLOOKUP($AC95,'06'!$AC$8:$BH$229,3,FALSE))</f>
        <v/>
      </c>
      <c r="AF95" s="165"/>
      <c r="AG95" s="165"/>
      <c r="AH95" s="166"/>
      <c r="AI95" s="164"/>
      <c r="AJ95" s="165"/>
      <c r="AK95" s="165"/>
      <c r="AL95" s="166"/>
      <c r="AM95" s="164"/>
      <c r="AN95" s="165"/>
      <c r="AO95" s="165"/>
      <c r="AP95" s="166"/>
      <c r="AQ95" s="240" t="s">
        <v>710</v>
      </c>
      <c r="AR95" s="241"/>
      <c r="AS95" s="241"/>
      <c r="AT95" s="242"/>
      <c r="AU95" s="164"/>
      <c r="AV95" s="165"/>
      <c r="AW95" s="165"/>
      <c r="AX95" s="166"/>
      <c r="AY95" s="240" t="s">
        <v>710</v>
      </c>
      <c r="AZ95" s="241"/>
      <c r="BA95" s="241"/>
      <c r="BB95" s="242"/>
      <c r="BC95" s="164"/>
      <c r="BD95" s="165"/>
      <c r="BE95" s="165"/>
      <c r="BF95" s="166"/>
      <c r="BG95" s="148" t="str">
        <f t="shared" si="45"/>
        <v>n.é.</v>
      </c>
      <c r="BH95" s="149"/>
    </row>
    <row r="96" spans="1:60" ht="20.100000000000001" customHeight="1">
      <c r="A96" s="221" t="s">
        <v>512</v>
      </c>
      <c r="B96" s="215"/>
      <c r="C96" s="177" t="s">
        <v>757</v>
      </c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9"/>
      <c r="AC96" s="162" t="s">
        <v>376</v>
      </c>
      <c r="AD96" s="163"/>
      <c r="AE96" s="164" t="str">
        <f>IF(VLOOKUP($AC96,'04'!$AC$8:$BH$265,3,FALSE)+VLOOKUP($AC96,'05'!$AC$8:$BP$229,7,FALSE)+VLOOKUP($AC96,'05'!$AC$8:$BP$229,11,FALSE)+VLOOKUP($AC96,'06'!$AC$8:$BH$229,3,FALSE)=0,"",VLOOKUP($AC96,'04'!$AC$8:$BH$265,3,FALSE)+VLOOKUP($AC96,'05'!$AC$8:$BP$229,7,FALSE)+VLOOKUP($AC96,'05'!$AC$8:$BP$229,11,FALSE)+VLOOKUP($AC96,'06'!$AC$8:$BH$229,3,FALSE))</f>
        <v/>
      </c>
      <c r="AF96" s="165"/>
      <c r="AG96" s="165"/>
      <c r="AH96" s="166"/>
      <c r="AI96" s="164"/>
      <c r="AJ96" s="165"/>
      <c r="AK96" s="165"/>
      <c r="AL96" s="166"/>
      <c r="AM96" s="164"/>
      <c r="AN96" s="165"/>
      <c r="AO96" s="165"/>
      <c r="AP96" s="166"/>
      <c r="AQ96" s="240" t="s">
        <v>710</v>
      </c>
      <c r="AR96" s="241"/>
      <c r="AS96" s="241"/>
      <c r="AT96" s="242"/>
      <c r="AU96" s="164"/>
      <c r="AV96" s="165"/>
      <c r="AW96" s="165"/>
      <c r="AX96" s="166"/>
      <c r="AY96" s="240" t="s">
        <v>710</v>
      </c>
      <c r="AZ96" s="241"/>
      <c r="BA96" s="241"/>
      <c r="BB96" s="242"/>
      <c r="BC96" s="164"/>
      <c r="BD96" s="165"/>
      <c r="BE96" s="165"/>
      <c r="BF96" s="166"/>
      <c r="BG96" s="148" t="str">
        <f t="shared" si="45"/>
        <v>n.é.</v>
      </c>
      <c r="BH96" s="149"/>
    </row>
    <row r="97" spans="1:60" ht="20.100000000000001" customHeight="1">
      <c r="A97" s="221" t="s">
        <v>513</v>
      </c>
      <c r="B97" s="215"/>
      <c r="C97" s="177" t="s">
        <v>756</v>
      </c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9"/>
      <c r="AC97" s="162" t="s">
        <v>758</v>
      </c>
      <c r="AD97" s="163"/>
      <c r="AE97" s="164" t="str">
        <f>IF(VLOOKUP($AC97,'04'!$AC$8:$BH$265,3,FALSE)+VLOOKUP($AC97,'05'!$AC$8:$BP$229,7,FALSE)+VLOOKUP($AC97,'05'!$AC$8:$BP$229,11,FALSE)+VLOOKUP($AC97,'06'!$AC$8:$BH$229,3,FALSE)=0,"",VLOOKUP($AC97,'04'!$AC$8:$BH$265,3,FALSE)+VLOOKUP($AC97,'05'!$AC$8:$BP$229,7,FALSE)+VLOOKUP($AC97,'05'!$AC$8:$BP$229,11,FALSE)+VLOOKUP($AC97,'06'!$AC$8:$BH$229,3,FALSE))</f>
        <v/>
      </c>
      <c r="AF97" s="165"/>
      <c r="AG97" s="165"/>
      <c r="AH97" s="166"/>
      <c r="AI97" s="164"/>
      <c r="AJ97" s="165"/>
      <c r="AK97" s="165"/>
      <c r="AL97" s="166"/>
      <c r="AM97" s="164"/>
      <c r="AN97" s="165"/>
      <c r="AO97" s="165"/>
      <c r="AP97" s="166"/>
      <c r="AQ97" s="240" t="s">
        <v>710</v>
      </c>
      <c r="AR97" s="241"/>
      <c r="AS97" s="241"/>
      <c r="AT97" s="242"/>
      <c r="AU97" s="164"/>
      <c r="AV97" s="165"/>
      <c r="AW97" s="165"/>
      <c r="AX97" s="166"/>
      <c r="AY97" s="240" t="s">
        <v>710</v>
      </c>
      <c r="AZ97" s="241"/>
      <c r="BA97" s="241"/>
      <c r="BB97" s="242"/>
      <c r="BC97" s="164"/>
      <c r="BD97" s="165"/>
      <c r="BE97" s="165"/>
      <c r="BF97" s="166"/>
      <c r="BG97" s="148" t="str">
        <f t="shared" si="45"/>
        <v>n.é.</v>
      </c>
      <c r="BH97" s="149"/>
    </row>
    <row r="98" spans="1:60" s="3" customFormat="1" ht="20.100000000000001" customHeight="1">
      <c r="A98" s="220" t="s">
        <v>514</v>
      </c>
      <c r="B98" s="216"/>
      <c r="C98" s="172" t="s">
        <v>755</v>
      </c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4"/>
      <c r="AC98" s="175" t="s">
        <v>377</v>
      </c>
      <c r="AD98" s="176"/>
      <c r="AE98" s="188">
        <f>SUM(AE93:AH97)</f>
        <v>0</v>
      </c>
      <c r="AF98" s="189"/>
      <c r="AG98" s="189"/>
      <c r="AH98" s="190"/>
      <c r="AI98" s="188">
        <f t="shared" ref="AI98" si="66">SUM(AI93:AL97)</f>
        <v>0</v>
      </c>
      <c r="AJ98" s="189"/>
      <c r="AK98" s="189"/>
      <c r="AL98" s="190"/>
      <c r="AM98" s="188">
        <f t="shared" ref="AM98" si="67">SUM(AM93:AP97)</f>
        <v>0</v>
      </c>
      <c r="AN98" s="189"/>
      <c r="AO98" s="189"/>
      <c r="AP98" s="190"/>
      <c r="AQ98" s="243" t="s">
        <v>710</v>
      </c>
      <c r="AR98" s="244"/>
      <c r="AS98" s="244"/>
      <c r="AT98" s="245"/>
      <c r="AU98" s="188">
        <f t="shared" ref="AU98" si="68">SUM(AU93:AX97)</f>
        <v>0</v>
      </c>
      <c r="AV98" s="189"/>
      <c r="AW98" s="189"/>
      <c r="AX98" s="190"/>
      <c r="AY98" s="243" t="s">
        <v>710</v>
      </c>
      <c r="AZ98" s="244"/>
      <c r="BA98" s="244"/>
      <c r="BB98" s="245"/>
      <c r="BC98" s="188">
        <f t="shared" ref="BC98" si="69">SUM(BC93:BF97)</f>
        <v>0</v>
      </c>
      <c r="BD98" s="189"/>
      <c r="BE98" s="189"/>
      <c r="BF98" s="190"/>
      <c r="BG98" s="168" t="str">
        <f t="shared" si="45"/>
        <v>n.é.</v>
      </c>
      <c r="BH98" s="169"/>
    </row>
    <row r="99" spans="1:60" s="3" customFormat="1" ht="20.100000000000001" customHeight="1">
      <c r="A99" s="221" t="s">
        <v>515</v>
      </c>
      <c r="B99" s="215"/>
      <c r="C99" s="159" t="s">
        <v>378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1"/>
      <c r="AC99" s="162" t="s">
        <v>379</v>
      </c>
      <c r="AD99" s="163"/>
      <c r="AE99" s="164" t="str">
        <f>IF(VLOOKUP($AC99,'04'!$AC$8:$BH$265,3,FALSE)+VLOOKUP($AC99,'05'!$AC$8:$BP$229,7,FALSE)+VLOOKUP($AC99,'05'!$AC$8:$BP$229,11,FALSE)+VLOOKUP($AC99,'06'!$AC$8:$BH$229,3,FALSE)=0,"",VLOOKUP($AC99,'04'!$AC$8:$BH$265,3,FALSE)+VLOOKUP($AC99,'05'!$AC$8:$BP$229,7,FALSE)+VLOOKUP($AC99,'05'!$AC$8:$BP$229,11,FALSE)+VLOOKUP($AC99,'06'!$AC$8:$BH$229,3,FALSE))</f>
        <v/>
      </c>
      <c r="AF99" s="165"/>
      <c r="AG99" s="165"/>
      <c r="AH99" s="166"/>
      <c r="AI99" s="164"/>
      <c r="AJ99" s="165"/>
      <c r="AK99" s="165"/>
      <c r="AL99" s="166"/>
      <c r="AM99" s="164"/>
      <c r="AN99" s="165"/>
      <c r="AO99" s="165"/>
      <c r="AP99" s="166"/>
      <c r="AQ99" s="240" t="s">
        <v>710</v>
      </c>
      <c r="AR99" s="241"/>
      <c r="AS99" s="241"/>
      <c r="AT99" s="242"/>
      <c r="AU99" s="164"/>
      <c r="AV99" s="165"/>
      <c r="AW99" s="165"/>
      <c r="AX99" s="166"/>
      <c r="AY99" s="240" t="s">
        <v>710</v>
      </c>
      <c r="AZ99" s="241"/>
      <c r="BA99" s="241"/>
      <c r="BB99" s="242"/>
      <c r="BC99" s="164"/>
      <c r="BD99" s="165"/>
      <c r="BE99" s="165"/>
      <c r="BF99" s="166"/>
      <c r="BG99" s="148" t="str">
        <f t="shared" si="45"/>
        <v>n.é.</v>
      </c>
      <c r="BH99" s="149"/>
    </row>
    <row r="100" spans="1:60" ht="20.100000000000001" customHeight="1">
      <c r="A100" s="221" t="s">
        <v>516</v>
      </c>
      <c r="B100" s="215"/>
      <c r="C100" s="159" t="s">
        <v>762</v>
      </c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1"/>
      <c r="AC100" s="162" t="s">
        <v>760</v>
      </c>
      <c r="AD100" s="163"/>
      <c r="AE100" s="164" t="str">
        <f>IF(VLOOKUP($AC100,'04'!$AC$8:$BH$265,3,FALSE)+VLOOKUP($AC100,'05'!$AC$8:$BP$229,7,FALSE)+VLOOKUP($AC100,'05'!$AC$8:$BP$229,11,FALSE)+VLOOKUP($AC100,'06'!$AC$8:$BH$229,3,FALSE)=0,"",VLOOKUP($AC100,'04'!$AC$8:$BH$265,3,FALSE)+VLOOKUP($AC100,'05'!$AC$8:$BP$229,7,FALSE)+VLOOKUP($AC100,'05'!$AC$8:$BP$229,11,FALSE)+VLOOKUP($AC100,'06'!$AC$8:$BH$229,3,FALSE))</f>
        <v/>
      </c>
      <c r="AF100" s="165"/>
      <c r="AG100" s="165"/>
      <c r="AH100" s="166"/>
      <c r="AI100" s="164"/>
      <c r="AJ100" s="165"/>
      <c r="AK100" s="165"/>
      <c r="AL100" s="166"/>
      <c r="AM100" s="164"/>
      <c r="AN100" s="165"/>
      <c r="AO100" s="165"/>
      <c r="AP100" s="166"/>
      <c r="AQ100" s="240" t="s">
        <v>710</v>
      </c>
      <c r="AR100" s="241"/>
      <c r="AS100" s="241"/>
      <c r="AT100" s="242"/>
      <c r="AU100" s="164"/>
      <c r="AV100" s="165"/>
      <c r="AW100" s="165"/>
      <c r="AX100" s="166"/>
      <c r="AY100" s="240" t="s">
        <v>710</v>
      </c>
      <c r="AZ100" s="241"/>
      <c r="BA100" s="241"/>
      <c r="BB100" s="242"/>
      <c r="BC100" s="164"/>
      <c r="BD100" s="165"/>
      <c r="BE100" s="165"/>
      <c r="BF100" s="166"/>
      <c r="BG100" s="148" t="str">
        <f t="shared" si="45"/>
        <v>n.é.</v>
      </c>
      <c r="BH100" s="149"/>
    </row>
    <row r="101" spans="1:60" s="3" customFormat="1" ht="20.100000000000001" customHeight="1">
      <c r="A101" s="238" t="s">
        <v>517</v>
      </c>
      <c r="B101" s="239"/>
      <c r="C101" s="152" t="s">
        <v>761</v>
      </c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4"/>
      <c r="AC101" s="155" t="s">
        <v>380</v>
      </c>
      <c r="AD101" s="156"/>
      <c r="AE101" s="183">
        <f>SUM(AE92,AE98:AH100)</f>
        <v>13400</v>
      </c>
      <c r="AF101" s="184"/>
      <c r="AG101" s="184"/>
      <c r="AH101" s="185"/>
      <c r="AI101" s="183">
        <f t="shared" ref="AI101" si="70">SUM(AI92,AI98:AL100)</f>
        <v>0</v>
      </c>
      <c r="AJ101" s="184"/>
      <c r="AK101" s="184"/>
      <c r="AL101" s="185"/>
      <c r="AM101" s="183">
        <f t="shared" ref="AM101" si="71">SUM(AM92,AM98:AP100)</f>
        <v>0</v>
      </c>
      <c r="AN101" s="184"/>
      <c r="AO101" s="184"/>
      <c r="AP101" s="185"/>
      <c r="AQ101" s="235" t="s">
        <v>710</v>
      </c>
      <c r="AR101" s="236"/>
      <c r="AS101" s="236"/>
      <c r="AT101" s="237"/>
      <c r="AU101" s="183">
        <f t="shared" ref="AU101" si="72">SUM(AU92,AU98:AX100)</f>
        <v>0</v>
      </c>
      <c r="AV101" s="184"/>
      <c r="AW101" s="184"/>
      <c r="AX101" s="185"/>
      <c r="AY101" s="235" t="s">
        <v>710</v>
      </c>
      <c r="AZ101" s="236"/>
      <c r="BA101" s="236"/>
      <c r="BB101" s="237"/>
      <c r="BC101" s="183">
        <f t="shared" ref="BC101" si="73">SUM(BC92,BC98:BF100)</f>
        <v>0</v>
      </c>
      <c r="BD101" s="184"/>
      <c r="BE101" s="184"/>
      <c r="BF101" s="185"/>
      <c r="BG101" s="145" t="str">
        <f t="shared" si="45"/>
        <v>n.é.</v>
      </c>
      <c r="BH101" s="146"/>
    </row>
    <row r="102" spans="1:60" s="3" customFormat="1" ht="20.100000000000001" customHeight="1">
      <c r="A102" s="137" t="s">
        <v>518</v>
      </c>
      <c r="B102" s="138"/>
      <c r="C102" s="125" t="s">
        <v>759</v>
      </c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7"/>
      <c r="AC102" s="128"/>
      <c r="AD102" s="129"/>
      <c r="AE102" s="225">
        <f>AE71+AE101</f>
        <v>378305</v>
      </c>
      <c r="AF102" s="226"/>
      <c r="AG102" s="226"/>
      <c r="AH102" s="227"/>
      <c r="AI102" s="225">
        <f t="shared" ref="AI102" si="74">AI71+AI101</f>
        <v>0</v>
      </c>
      <c r="AJ102" s="226"/>
      <c r="AK102" s="226"/>
      <c r="AL102" s="227"/>
      <c r="AM102" s="225">
        <f t="shared" ref="AM102" si="75">AM71+AM101</f>
        <v>0</v>
      </c>
      <c r="AN102" s="226"/>
      <c r="AO102" s="226"/>
      <c r="AP102" s="227"/>
      <c r="AQ102" s="228" t="s">
        <v>710</v>
      </c>
      <c r="AR102" s="229"/>
      <c r="AS102" s="229"/>
      <c r="AT102" s="230"/>
      <c r="AU102" s="225">
        <f t="shared" ref="AU102" si="76">AU71+AU101</f>
        <v>0</v>
      </c>
      <c r="AV102" s="226"/>
      <c r="AW102" s="226"/>
      <c r="AX102" s="227"/>
      <c r="AY102" s="228" t="s">
        <v>710</v>
      </c>
      <c r="AZ102" s="229"/>
      <c r="BA102" s="229"/>
      <c r="BB102" s="230"/>
      <c r="BC102" s="225">
        <f t="shared" ref="BC102" si="77">BC71+BC101</f>
        <v>0</v>
      </c>
      <c r="BD102" s="226"/>
      <c r="BE102" s="226"/>
      <c r="BF102" s="227"/>
      <c r="BG102" s="231" t="str">
        <f t="shared" si="45"/>
        <v>n.é.</v>
      </c>
      <c r="BH102" s="232"/>
    </row>
    <row r="103" spans="1:60" ht="20.100000000000001" customHeight="1">
      <c r="A103" s="221" t="s">
        <v>519</v>
      </c>
      <c r="B103" s="215"/>
      <c r="C103" s="208" t="s">
        <v>20</v>
      </c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10"/>
      <c r="AC103" s="233" t="s">
        <v>51</v>
      </c>
      <c r="AD103" s="234"/>
      <c r="AE103" s="164">
        <f>IF(VLOOKUP($AC103,'04'!$AC$8:$BH$265,3,FALSE)+VLOOKUP($AC103,'05'!$AC$8:$BP$229,7,FALSE)+VLOOKUP($AC103,'05'!$AC$8:$BP$229,11,FALSE)+VLOOKUP($AC103,'06'!$AC$8:$BH$229,3,FALSE)=0,"",VLOOKUP($AC103,'04'!$AC$8:$BH$265,3,FALSE)+VLOOKUP($AC103,'05'!$AC$8:$BP$229,7,FALSE)+VLOOKUP($AC103,'05'!$AC$8:$BP$229,11,FALSE)+VLOOKUP($AC103,'06'!$AC$8:$BH$229,3,FALSE))</f>
        <v>116633</v>
      </c>
      <c r="AF103" s="165"/>
      <c r="AG103" s="165"/>
      <c r="AH103" s="166"/>
      <c r="AI103" s="191"/>
      <c r="AJ103" s="192"/>
      <c r="AK103" s="192"/>
      <c r="AL103" s="193"/>
      <c r="AM103" s="191"/>
      <c r="AN103" s="192"/>
      <c r="AO103" s="192"/>
      <c r="AP103" s="193"/>
      <c r="AQ103" s="191"/>
      <c r="AR103" s="192"/>
      <c r="AS103" s="192"/>
      <c r="AT103" s="193"/>
      <c r="AU103" s="191"/>
      <c r="AV103" s="192"/>
      <c r="AW103" s="192"/>
      <c r="AX103" s="193"/>
      <c r="AY103" s="191"/>
      <c r="AZ103" s="192"/>
      <c r="BA103" s="192"/>
      <c r="BB103" s="193"/>
      <c r="BC103" s="191"/>
      <c r="BD103" s="192"/>
      <c r="BE103" s="192"/>
      <c r="BF103" s="193"/>
      <c r="BG103" s="194" t="str">
        <f t="shared" si="45"/>
        <v>n.é.</v>
      </c>
      <c r="BH103" s="195"/>
    </row>
    <row r="104" spans="1:60" ht="20.100000000000001" customHeight="1">
      <c r="A104" s="221" t="s">
        <v>520</v>
      </c>
      <c r="B104" s="215"/>
      <c r="C104" s="208" t="s">
        <v>47</v>
      </c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10"/>
      <c r="AC104" s="198" t="s">
        <v>50</v>
      </c>
      <c r="AD104" s="199"/>
      <c r="AE104" s="164" t="str">
        <f>IF(VLOOKUP($AC104,'04'!$AC$8:$BH$265,3,FALSE)+VLOOKUP($AC104,'05'!$AC$8:$BP$229,7,FALSE)+VLOOKUP($AC104,'05'!$AC$8:$BP$229,11,FALSE)+VLOOKUP($AC104,'06'!$AC$8:$BH$229,3,FALSE)=0,"",VLOOKUP($AC104,'04'!$AC$8:$BH$265,3,FALSE)+VLOOKUP($AC104,'05'!$AC$8:$BP$229,7,FALSE)+VLOOKUP($AC104,'05'!$AC$8:$BP$229,11,FALSE)+VLOOKUP($AC104,'06'!$AC$8:$BH$229,3,FALSE))</f>
        <v/>
      </c>
      <c r="AF104" s="165"/>
      <c r="AG104" s="165"/>
      <c r="AH104" s="166"/>
      <c r="AI104" s="191"/>
      <c r="AJ104" s="192"/>
      <c r="AK104" s="192"/>
      <c r="AL104" s="193"/>
      <c r="AM104" s="191"/>
      <c r="AN104" s="192"/>
      <c r="AO104" s="192"/>
      <c r="AP104" s="193"/>
      <c r="AQ104" s="191"/>
      <c r="AR104" s="192"/>
      <c r="AS104" s="192"/>
      <c r="AT104" s="193"/>
      <c r="AU104" s="191"/>
      <c r="AV104" s="192"/>
      <c r="AW104" s="192"/>
      <c r="AX104" s="193"/>
      <c r="AY104" s="191"/>
      <c r="AZ104" s="192"/>
      <c r="BA104" s="192"/>
      <c r="BB104" s="193"/>
      <c r="BC104" s="191"/>
      <c r="BD104" s="192"/>
      <c r="BE104" s="192"/>
      <c r="BF104" s="193"/>
      <c r="BG104" s="194" t="str">
        <f t="shared" si="45"/>
        <v>n.é.</v>
      </c>
      <c r="BH104" s="195"/>
    </row>
    <row r="105" spans="1:60" ht="20.100000000000001" customHeight="1">
      <c r="A105" s="221" t="s">
        <v>521</v>
      </c>
      <c r="B105" s="215"/>
      <c r="C105" s="208" t="s">
        <v>46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10"/>
      <c r="AC105" s="198" t="s">
        <v>49</v>
      </c>
      <c r="AD105" s="199"/>
      <c r="AE105" s="164" t="str">
        <f>IF(VLOOKUP($AC105,'04'!$AC$8:$BH$265,3,FALSE)+VLOOKUP($AC105,'05'!$AC$8:$BP$229,7,FALSE)+VLOOKUP($AC105,'05'!$AC$8:$BP$229,11,FALSE)+VLOOKUP($AC105,'06'!$AC$8:$BH$229,3,FALSE)=0,"",VLOOKUP($AC105,'04'!$AC$8:$BH$265,3,FALSE)+VLOOKUP($AC105,'05'!$AC$8:$BP$229,7,FALSE)+VLOOKUP($AC105,'05'!$AC$8:$BP$229,11,FALSE)+VLOOKUP($AC105,'06'!$AC$8:$BH$229,3,FALSE))</f>
        <v/>
      </c>
      <c r="AF105" s="165"/>
      <c r="AG105" s="165"/>
      <c r="AH105" s="166"/>
      <c r="AI105" s="191"/>
      <c r="AJ105" s="192"/>
      <c r="AK105" s="192"/>
      <c r="AL105" s="193"/>
      <c r="AM105" s="191"/>
      <c r="AN105" s="192"/>
      <c r="AO105" s="192"/>
      <c r="AP105" s="193"/>
      <c r="AQ105" s="191"/>
      <c r="AR105" s="192"/>
      <c r="AS105" s="192"/>
      <c r="AT105" s="193"/>
      <c r="AU105" s="191"/>
      <c r="AV105" s="192"/>
      <c r="AW105" s="192"/>
      <c r="AX105" s="193"/>
      <c r="AY105" s="191"/>
      <c r="AZ105" s="192"/>
      <c r="BA105" s="192"/>
      <c r="BB105" s="193"/>
      <c r="BC105" s="191"/>
      <c r="BD105" s="192"/>
      <c r="BE105" s="192"/>
      <c r="BF105" s="193"/>
      <c r="BG105" s="194" t="str">
        <f t="shared" si="45"/>
        <v>n.é.</v>
      </c>
      <c r="BH105" s="195"/>
    </row>
    <row r="106" spans="1:60" ht="20.100000000000001" customHeight="1">
      <c r="A106" s="221" t="s">
        <v>523</v>
      </c>
      <c r="B106" s="215"/>
      <c r="C106" s="211" t="s">
        <v>19</v>
      </c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3"/>
      <c r="AC106" s="198" t="s">
        <v>48</v>
      </c>
      <c r="AD106" s="199"/>
      <c r="AE106" s="164" t="str">
        <f>IF(VLOOKUP($AC106,'04'!$AC$8:$BH$265,3,FALSE)+VLOOKUP($AC106,'05'!$AC$8:$BP$229,7,FALSE)+VLOOKUP($AC106,'05'!$AC$8:$BP$229,11,FALSE)+VLOOKUP($AC106,'06'!$AC$8:$BH$229,3,FALSE)=0,"",VLOOKUP($AC106,'04'!$AC$8:$BH$265,3,FALSE)+VLOOKUP($AC106,'05'!$AC$8:$BP$229,7,FALSE)+VLOOKUP($AC106,'05'!$AC$8:$BP$229,11,FALSE)+VLOOKUP($AC106,'06'!$AC$8:$BH$229,3,FALSE))</f>
        <v/>
      </c>
      <c r="AF106" s="165"/>
      <c r="AG106" s="165"/>
      <c r="AH106" s="166"/>
      <c r="AI106" s="191"/>
      <c r="AJ106" s="192"/>
      <c r="AK106" s="192"/>
      <c r="AL106" s="193"/>
      <c r="AM106" s="191"/>
      <c r="AN106" s="192"/>
      <c r="AO106" s="192"/>
      <c r="AP106" s="193"/>
      <c r="AQ106" s="191"/>
      <c r="AR106" s="192"/>
      <c r="AS106" s="192"/>
      <c r="AT106" s="193"/>
      <c r="AU106" s="191"/>
      <c r="AV106" s="192"/>
      <c r="AW106" s="192"/>
      <c r="AX106" s="193"/>
      <c r="AY106" s="191"/>
      <c r="AZ106" s="192"/>
      <c r="BA106" s="192"/>
      <c r="BB106" s="193"/>
      <c r="BC106" s="191"/>
      <c r="BD106" s="192"/>
      <c r="BE106" s="192"/>
      <c r="BF106" s="193"/>
      <c r="BG106" s="194" t="str">
        <f t="shared" si="45"/>
        <v>n.é.</v>
      </c>
      <c r="BH106" s="195"/>
    </row>
    <row r="107" spans="1:60" ht="20.100000000000001" customHeight="1">
      <c r="A107" s="221" t="s">
        <v>524</v>
      </c>
      <c r="B107" s="215"/>
      <c r="C107" s="211" t="s">
        <v>16</v>
      </c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3"/>
      <c r="AC107" s="198" t="s">
        <v>45</v>
      </c>
      <c r="AD107" s="199"/>
      <c r="AE107" s="164" t="str">
        <f>IF(VLOOKUP($AC107,'04'!$AC$8:$BH$265,3,FALSE)+VLOOKUP($AC107,'05'!$AC$8:$BP$229,7,FALSE)+VLOOKUP($AC107,'05'!$AC$8:$BP$229,11,FALSE)+VLOOKUP($AC107,'06'!$AC$8:$BH$229,3,FALSE)=0,"",VLOOKUP($AC107,'04'!$AC$8:$BH$265,3,FALSE)+VLOOKUP($AC107,'05'!$AC$8:$BP$229,7,FALSE)+VLOOKUP($AC107,'05'!$AC$8:$BP$229,11,FALSE)+VLOOKUP($AC107,'06'!$AC$8:$BH$229,3,FALSE))</f>
        <v/>
      </c>
      <c r="AF107" s="165"/>
      <c r="AG107" s="165"/>
      <c r="AH107" s="166"/>
      <c r="AI107" s="191"/>
      <c r="AJ107" s="192"/>
      <c r="AK107" s="192"/>
      <c r="AL107" s="193"/>
      <c r="AM107" s="191"/>
      <c r="AN107" s="192"/>
      <c r="AO107" s="192"/>
      <c r="AP107" s="193"/>
      <c r="AQ107" s="191"/>
      <c r="AR107" s="192"/>
      <c r="AS107" s="192"/>
      <c r="AT107" s="193"/>
      <c r="AU107" s="191"/>
      <c r="AV107" s="192"/>
      <c r="AW107" s="192"/>
      <c r="AX107" s="193"/>
      <c r="AY107" s="191"/>
      <c r="AZ107" s="192"/>
      <c r="BA107" s="192"/>
      <c r="BB107" s="193"/>
      <c r="BC107" s="191"/>
      <c r="BD107" s="192"/>
      <c r="BE107" s="192"/>
      <c r="BF107" s="193"/>
      <c r="BG107" s="194" t="str">
        <f t="shared" si="45"/>
        <v>n.é.</v>
      </c>
      <c r="BH107" s="195"/>
    </row>
    <row r="108" spans="1:60" ht="20.100000000000001" customHeight="1">
      <c r="A108" s="221" t="s">
        <v>525</v>
      </c>
      <c r="B108" s="215"/>
      <c r="C108" s="211" t="s">
        <v>17</v>
      </c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3"/>
      <c r="AC108" s="198" t="s">
        <v>44</v>
      </c>
      <c r="AD108" s="199"/>
      <c r="AE108" s="164">
        <f>IF(VLOOKUP($AC108,'04'!$AC$8:$BH$265,3,FALSE)+VLOOKUP($AC108,'05'!$AC$8:$BP$229,7,FALSE)+VLOOKUP($AC108,'05'!$AC$8:$BP$229,11,FALSE)+VLOOKUP($AC108,'06'!$AC$8:$BH$229,3,FALSE)=0,"",VLOOKUP($AC108,'04'!$AC$8:$BH$265,3,FALSE)+VLOOKUP($AC108,'05'!$AC$8:$BP$229,7,FALSE)+VLOOKUP($AC108,'05'!$AC$8:$BP$229,11,FALSE)+VLOOKUP($AC108,'06'!$AC$8:$BH$229,3,FALSE))</f>
        <v>897</v>
      </c>
      <c r="AF108" s="165"/>
      <c r="AG108" s="165"/>
      <c r="AH108" s="166"/>
      <c r="AI108" s="191"/>
      <c r="AJ108" s="192"/>
      <c r="AK108" s="192"/>
      <c r="AL108" s="193"/>
      <c r="AM108" s="191"/>
      <c r="AN108" s="192"/>
      <c r="AO108" s="192"/>
      <c r="AP108" s="193"/>
      <c r="AQ108" s="191"/>
      <c r="AR108" s="192"/>
      <c r="AS108" s="192"/>
      <c r="AT108" s="193"/>
      <c r="AU108" s="191"/>
      <c r="AV108" s="192"/>
      <c r="AW108" s="192"/>
      <c r="AX108" s="193"/>
      <c r="AY108" s="191"/>
      <c r="AZ108" s="192"/>
      <c r="BA108" s="192"/>
      <c r="BB108" s="193"/>
      <c r="BC108" s="191"/>
      <c r="BD108" s="192"/>
      <c r="BE108" s="192"/>
      <c r="BF108" s="193"/>
      <c r="BG108" s="194" t="str">
        <f t="shared" si="45"/>
        <v>n.é.</v>
      </c>
      <c r="BH108" s="195"/>
    </row>
    <row r="109" spans="1:60" ht="20.100000000000001" customHeight="1">
      <c r="A109" s="221" t="s">
        <v>526</v>
      </c>
      <c r="B109" s="215"/>
      <c r="C109" s="211" t="s">
        <v>21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3"/>
      <c r="AC109" s="198" t="s">
        <v>43</v>
      </c>
      <c r="AD109" s="199"/>
      <c r="AE109" s="164">
        <f>IF(VLOOKUP($AC109,'04'!$AC$8:$BH$265,3,FALSE)+VLOOKUP($AC109,'05'!$AC$8:$BP$229,7,FALSE)+VLOOKUP($AC109,'05'!$AC$8:$BP$229,11,FALSE)+VLOOKUP($AC109,'06'!$AC$8:$BH$229,3,FALSE)=0,"",VLOOKUP($AC109,'04'!$AC$8:$BH$265,3,FALSE)+VLOOKUP($AC109,'05'!$AC$8:$BP$229,7,FALSE)+VLOOKUP($AC109,'05'!$AC$8:$BP$229,11,FALSE)+VLOOKUP($AC109,'06'!$AC$8:$BH$229,3,FALSE))</f>
        <v>5285</v>
      </c>
      <c r="AF109" s="165"/>
      <c r="AG109" s="165"/>
      <c r="AH109" s="166"/>
      <c r="AI109" s="191"/>
      <c r="AJ109" s="192"/>
      <c r="AK109" s="192"/>
      <c r="AL109" s="193"/>
      <c r="AM109" s="191"/>
      <c r="AN109" s="192"/>
      <c r="AO109" s="192"/>
      <c r="AP109" s="193"/>
      <c r="AQ109" s="191"/>
      <c r="AR109" s="192"/>
      <c r="AS109" s="192"/>
      <c r="AT109" s="193"/>
      <c r="AU109" s="191"/>
      <c r="AV109" s="192"/>
      <c r="AW109" s="192"/>
      <c r="AX109" s="193"/>
      <c r="AY109" s="191"/>
      <c r="AZ109" s="192"/>
      <c r="BA109" s="192"/>
      <c r="BB109" s="193"/>
      <c r="BC109" s="191"/>
      <c r="BD109" s="192"/>
      <c r="BE109" s="192"/>
      <c r="BF109" s="193"/>
      <c r="BG109" s="194" t="str">
        <f t="shared" si="45"/>
        <v>n.é.</v>
      </c>
      <c r="BH109" s="195"/>
    </row>
    <row r="110" spans="1:60" ht="20.100000000000001" customHeight="1">
      <c r="A110" s="221" t="s">
        <v>527</v>
      </c>
      <c r="B110" s="215"/>
      <c r="C110" s="211" t="s">
        <v>41</v>
      </c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3"/>
      <c r="AC110" s="198" t="s">
        <v>42</v>
      </c>
      <c r="AD110" s="199"/>
      <c r="AE110" s="164" t="str">
        <f>IF(VLOOKUP($AC110,'04'!$AC$8:$BH$265,3,FALSE)+VLOOKUP($AC110,'05'!$AC$8:$BP$229,7,FALSE)+VLOOKUP($AC110,'05'!$AC$8:$BP$229,11,FALSE)+VLOOKUP($AC110,'06'!$AC$8:$BH$229,3,FALSE)=0,"",VLOOKUP($AC110,'04'!$AC$8:$BH$265,3,FALSE)+VLOOKUP($AC110,'05'!$AC$8:$BP$229,7,FALSE)+VLOOKUP($AC110,'05'!$AC$8:$BP$229,11,FALSE)+VLOOKUP($AC110,'06'!$AC$8:$BH$229,3,FALSE))</f>
        <v/>
      </c>
      <c r="AF110" s="165"/>
      <c r="AG110" s="165"/>
      <c r="AH110" s="166"/>
      <c r="AI110" s="191"/>
      <c r="AJ110" s="192"/>
      <c r="AK110" s="192"/>
      <c r="AL110" s="193"/>
      <c r="AM110" s="191"/>
      <c r="AN110" s="192"/>
      <c r="AO110" s="192"/>
      <c r="AP110" s="193"/>
      <c r="AQ110" s="191"/>
      <c r="AR110" s="192"/>
      <c r="AS110" s="192"/>
      <c r="AT110" s="193"/>
      <c r="AU110" s="191"/>
      <c r="AV110" s="192"/>
      <c r="AW110" s="192"/>
      <c r="AX110" s="193"/>
      <c r="AY110" s="191"/>
      <c r="AZ110" s="192"/>
      <c r="BA110" s="192"/>
      <c r="BB110" s="193"/>
      <c r="BC110" s="191"/>
      <c r="BD110" s="192"/>
      <c r="BE110" s="192"/>
      <c r="BF110" s="193"/>
      <c r="BG110" s="194" t="str">
        <f t="shared" si="45"/>
        <v>n.é.</v>
      </c>
      <c r="BH110" s="195"/>
    </row>
    <row r="111" spans="1:60" ht="20.100000000000001" customHeight="1">
      <c r="A111" s="221" t="s">
        <v>528</v>
      </c>
      <c r="B111" s="215"/>
      <c r="C111" s="159" t="s">
        <v>18</v>
      </c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1"/>
      <c r="AC111" s="198" t="s">
        <v>40</v>
      </c>
      <c r="AD111" s="199"/>
      <c r="AE111" s="164">
        <f>IF(VLOOKUP($AC111,'04'!$AC$8:$BH$265,3,FALSE)+VLOOKUP($AC111,'05'!$AC$8:$BP$229,7,FALSE)+VLOOKUP($AC111,'05'!$AC$8:$BP$229,11,FALSE)+VLOOKUP($AC111,'06'!$AC$8:$BH$229,3,FALSE)=0,"",VLOOKUP($AC111,'04'!$AC$8:$BH$265,3,FALSE)+VLOOKUP($AC111,'05'!$AC$8:$BP$229,7,FALSE)+VLOOKUP($AC111,'05'!$AC$8:$BP$229,11,FALSE)+VLOOKUP($AC111,'06'!$AC$8:$BH$229,3,FALSE))</f>
        <v>321</v>
      </c>
      <c r="AF111" s="165"/>
      <c r="AG111" s="165"/>
      <c r="AH111" s="166"/>
      <c r="AI111" s="191"/>
      <c r="AJ111" s="192"/>
      <c r="AK111" s="192"/>
      <c r="AL111" s="193"/>
      <c r="AM111" s="191"/>
      <c r="AN111" s="192"/>
      <c r="AO111" s="192"/>
      <c r="AP111" s="193"/>
      <c r="AQ111" s="191"/>
      <c r="AR111" s="192"/>
      <c r="AS111" s="192"/>
      <c r="AT111" s="193"/>
      <c r="AU111" s="191"/>
      <c r="AV111" s="192"/>
      <c r="AW111" s="192"/>
      <c r="AX111" s="193"/>
      <c r="AY111" s="191"/>
      <c r="AZ111" s="192"/>
      <c r="BA111" s="192"/>
      <c r="BB111" s="193"/>
      <c r="BC111" s="191"/>
      <c r="BD111" s="192"/>
      <c r="BE111" s="192"/>
      <c r="BF111" s="193"/>
      <c r="BG111" s="194" t="str">
        <f t="shared" si="45"/>
        <v>n.é.</v>
      </c>
      <c r="BH111" s="195"/>
    </row>
    <row r="112" spans="1:60" ht="20.100000000000001" customHeight="1">
      <c r="A112" s="221" t="s">
        <v>529</v>
      </c>
      <c r="B112" s="215"/>
      <c r="C112" s="159" t="s">
        <v>37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1"/>
      <c r="AC112" s="198" t="s">
        <v>39</v>
      </c>
      <c r="AD112" s="199"/>
      <c r="AE112" s="164">
        <f>IF(VLOOKUP($AC112,'04'!$AC$8:$BH$265,3,FALSE)+VLOOKUP($AC112,'05'!$AC$8:$BP$229,7,FALSE)+VLOOKUP($AC112,'05'!$AC$8:$BP$229,11,FALSE)+VLOOKUP($AC112,'06'!$AC$8:$BH$229,3,FALSE)=0,"",VLOOKUP($AC112,'04'!$AC$8:$BH$265,3,FALSE)+VLOOKUP($AC112,'05'!$AC$8:$BP$229,7,FALSE)+VLOOKUP($AC112,'05'!$AC$8:$BP$229,11,FALSE)+VLOOKUP($AC112,'06'!$AC$8:$BH$229,3,FALSE))</f>
        <v>95</v>
      </c>
      <c r="AF112" s="165"/>
      <c r="AG112" s="165"/>
      <c r="AH112" s="166"/>
      <c r="AI112" s="191"/>
      <c r="AJ112" s="192"/>
      <c r="AK112" s="192"/>
      <c r="AL112" s="193"/>
      <c r="AM112" s="191"/>
      <c r="AN112" s="192"/>
      <c r="AO112" s="192"/>
      <c r="AP112" s="193"/>
      <c r="AQ112" s="191"/>
      <c r="AR112" s="192"/>
      <c r="AS112" s="192"/>
      <c r="AT112" s="193"/>
      <c r="AU112" s="191"/>
      <c r="AV112" s="192"/>
      <c r="AW112" s="192"/>
      <c r="AX112" s="193"/>
      <c r="AY112" s="191"/>
      <c r="AZ112" s="192"/>
      <c r="BA112" s="192"/>
      <c r="BB112" s="193"/>
      <c r="BC112" s="191"/>
      <c r="BD112" s="192"/>
      <c r="BE112" s="192"/>
      <c r="BF112" s="193"/>
      <c r="BG112" s="194" t="str">
        <f t="shared" si="45"/>
        <v>n.é.</v>
      </c>
      <c r="BH112" s="195"/>
    </row>
    <row r="113" spans="1:60" ht="20.100000000000001" customHeight="1">
      <c r="A113" s="221" t="s">
        <v>530</v>
      </c>
      <c r="B113" s="215"/>
      <c r="C113" s="159" t="s">
        <v>36</v>
      </c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1"/>
      <c r="AC113" s="198" t="s">
        <v>38</v>
      </c>
      <c r="AD113" s="199"/>
      <c r="AE113" s="164" t="str">
        <f>IF(VLOOKUP($AC113,'04'!$AC$8:$BH$265,3,FALSE)+VLOOKUP($AC113,'05'!$AC$8:$BP$229,7,FALSE)+VLOOKUP($AC113,'05'!$AC$8:$BP$229,11,FALSE)+VLOOKUP($AC113,'06'!$AC$8:$BH$229,3,FALSE)=0,"",VLOOKUP($AC113,'04'!$AC$8:$BH$265,3,FALSE)+VLOOKUP($AC113,'05'!$AC$8:$BP$229,7,FALSE)+VLOOKUP($AC113,'05'!$AC$8:$BP$229,11,FALSE)+VLOOKUP($AC113,'06'!$AC$8:$BH$229,3,FALSE))</f>
        <v/>
      </c>
      <c r="AF113" s="165"/>
      <c r="AG113" s="165"/>
      <c r="AH113" s="166"/>
      <c r="AI113" s="191"/>
      <c r="AJ113" s="192"/>
      <c r="AK113" s="192"/>
      <c r="AL113" s="193"/>
      <c r="AM113" s="191"/>
      <c r="AN113" s="192"/>
      <c r="AO113" s="192"/>
      <c r="AP113" s="193"/>
      <c r="AQ113" s="191"/>
      <c r="AR113" s="192"/>
      <c r="AS113" s="192"/>
      <c r="AT113" s="193"/>
      <c r="AU113" s="191"/>
      <c r="AV113" s="192"/>
      <c r="AW113" s="192"/>
      <c r="AX113" s="193"/>
      <c r="AY113" s="191"/>
      <c r="AZ113" s="192"/>
      <c r="BA113" s="192"/>
      <c r="BB113" s="193"/>
      <c r="BC113" s="191"/>
      <c r="BD113" s="192"/>
      <c r="BE113" s="192"/>
      <c r="BF113" s="193"/>
      <c r="BG113" s="194" t="str">
        <f t="shared" si="45"/>
        <v>n.é.</v>
      </c>
      <c r="BH113" s="195"/>
    </row>
    <row r="114" spans="1:60" s="2" customFormat="1" ht="20.100000000000001" customHeight="1">
      <c r="A114" s="221" t="s">
        <v>531</v>
      </c>
      <c r="B114" s="215"/>
      <c r="C114" s="159" t="s">
        <v>35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1"/>
      <c r="AC114" s="198" t="s">
        <v>34</v>
      </c>
      <c r="AD114" s="199"/>
      <c r="AE114" s="164" t="str">
        <f>IF(VLOOKUP($AC114,'04'!$AC$8:$BH$265,3,FALSE)+VLOOKUP($AC114,'05'!$AC$8:$BP$229,7,FALSE)+VLOOKUP($AC114,'05'!$AC$8:$BP$229,11,FALSE)+VLOOKUP($AC114,'06'!$AC$8:$BH$229,3,FALSE)=0,"",VLOOKUP($AC114,'04'!$AC$8:$BH$265,3,FALSE)+VLOOKUP($AC114,'05'!$AC$8:$BP$229,7,FALSE)+VLOOKUP($AC114,'05'!$AC$8:$BP$229,11,FALSE)+VLOOKUP($AC114,'06'!$AC$8:$BH$229,3,FALSE))</f>
        <v/>
      </c>
      <c r="AF114" s="165"/>
      <c r="AG114" s="165"/>
      <c r="AH114" s="166"/>
      <c r="AI114" s="191"/>
      <c r="AJ114" s="192"/>
      <c r="AK114" s="192"/>
      <c r="AL114" s="193"/>
      <c r="AM114" s="191"/>
      <c r="AN114" s="192"/>
      <c r="AO114" s="192"/>
      <c r="AP114" s="193"/>
      <c r="AQ114" s="191"/>
      <c r="AR114" s="192"/>
      <c r="AS114" s="192"/>
      <c r="AT114" s="193"/>
      <c r="AU114" s="191"/>
      <c r="AV114" s="192"/>
      <c r="AW114" s="192"/>
      <c r="AX114" s="193"/>
      <c r="AY114" s="191"/>
      <c r="AZ114" s="192"/>
      <c r="BA114" s="192"/>
      <c r="BB114" s="193"/>
      <c r="BC114" s="191"/>
      <c r="BD114" s="192"/>
      <c r="BE114" s="192"/>
      <c r="BF114" s="193"/>
      <c r="BG114" s="194" t="str">
        <f t="shared" si="45"/>
        <v>n.é.</v>
      </c>
      <c r="BH114" s="195"/>
    </row>
    <row r="115" spans="1:60" s="2" customFormat="1" ht="20.100000000000001" customHeight="1">
      <c r="A115" s="221" t="s">
        <v>532</v>
      </c>
      <c r="B115" s="215"/>
      <c r="C115" s="159" t="s">
        <v>25</v>
      </c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1"/>
      <c r="AC115" s="198" t="s">
        <v>33</v>
      </c>
      <c r="AD115" s="199"/>
      <c r="AE115" s="164" t="str">
        <f>IF(VLOOKUP($AC115,'04'!$AC$8:$BH$265,3,FALSE)+VLOOKUP($AC115,'05'!$AC$8:$BP$229,7,FALSE)+VLOOKUP($AC115,'05'!$AC$8:$BP$229,11,FALSE)+VLOOKUP($AC115,'06'!$AC$8:$BH$229,3,FALSE)=0,"",VLOOKUP($AC115,'04'!$AC$8:$BH$265,3,FALSE)+VLOOKUP($AC115,'05'!$AC$8:$BP$229,7,FALSE)+VLOOKUP($AC115,'05'!$AC$8:$BP$229,11,FALSE)+VLOOKUP($AC115,'06'!$AC$8:$BH$229,3,FALSE))</f>
        <v/>
      </c>
      <c r="AF115" s="165"/>
      <c r="AG115" s="165"/>
      <c r="AH115" s="166"/>
      <c r="AI115" s="191"/>
      <c r="AJ115" s="192"/>
      <c r="AK115" s="192"/>
      <c r="AL115" s="193"/>
      <c r="AM115" s="191"/>
      <c r="AN115" s="192"/>
      <c r="AO115" s="192"/>
      <c r="AP115" s="193"/>
      <c r="AQ115" s="191"/>
      <c r="AR115" s="192"/>
      <c r="AS115" s="192"/>
      <c r="AT115" s="193"/>
      <c r="AU115" s="191"/>
      <c r="AV115" s="192"/>
      <c r="AW115" s="192"/>
      <c r="AX115" s="193"/>
      <c r="AY115" s="191"/>
      <c r="AZ115" s="192"/>
      <c r="BA115" s="192"/>
      <c r="BB115" s="193"/>
      <c r="BC115" s="191"/>
      <c r="BD115" s="192"/>
      <c r="BE115" s="192"/>
      <c r="BF115" s="193"/>
      <c r="BG115" s="194" t="str">
        <f t="shared" si="45"/>
        <v>n.é.</v>
      </c>
      <c r="BH115" s="195"/>
    </row>
    <row r="116" spans="1:60" s="2" customFormat="1" ht="20.100000000000001" customHeight="1">
      <c r="A116" s="220" t="s">
        <v>533</v>
      </c>
      <c r="B116" s="216"/>
      <c r="C116" s="222" t="s">
        <v>908</v>
      </c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4"/>
      <c r="AC116" s="196" t="s">
        <v>27</v>
      </c>
      <c r="AD116" s="197"/>
      <c r="AE116" s="188">
        <f>SUM(AE103:AH115)</f>
        <v>123231</v>
      </c>
      <c r="AF116" s="189"/>
      <c r="AG116" s="189"/>
      <c r="AH116" s="190"/>
      <c r="AI116" s="188">
        <f t="shared" ref="AI116" si="78">SUM(AI103:AL115)</f>
        <v>0</v>
      </c>
      <c r="AJ116" s="189"/>
      <c r="AK116" s="189"/>
      <c r="AL116" s="190"/>
      <c r="AM116" s="188">
        <f t="shared" ref="AM116" si="79">SUM(AM103:AP115)</f>
        <v>0</v>
      </c>
      <c r="AN116" s="189"/>
      <c r="AO116" s="189"/>
      <c r="AP116" s="190"/>
      <c r="AQ116" s="188">
        <f t="shared" ref="AQ116" si="80">SUM(AQ103:AT115)</f>
        <v>0</v>
      </c>
      <c r="AR116" s="189"/>
      <c r="AS116" s="189"/>
      <c r="AT116" s="190"/>
      <c r="AU116" s="188">
        <f t="shared" ref="AU116" si="81">SUM(AU103:AX115)</f>
        <v>0</v>
      </c>
      <c r="AV116" s="189"/>
      <c r="AW116" s="189"/>
      <c r="AX116" s="190"/>
      <c r="AY116" s="188">
        <f t="shared" ref="AY116" si="82">SUM(AY103:BB115)</f>
        <v>0</v>
      </c>
      <c r="AZ116" s="189"/>
      <c r="BA116" s="189"/>
      <c r="BB116" s="190"/>
      <c r="BC116" s="188">
        <f t="shared" ref="BC116" si="83">SUM(BC103:BF115)</f>
        <v>0</v>
      </c>
      <c r="BD116" s="189"/>
      <c r="BE116" s="189"/>
      <c r="BF116" s="190"/>
      <c r="BG116" s="168" t="str">
        <f t="shared" si="45"/>
        <v>n.é.</v>
      </c>
      <c r="BH116" s="169"/>
    </row>
    <row r="117" spans="1:60" ht="20.100000000000001" customHeight="1">
      <c r="A117" s="221" t="s">
        <v>534</v>
      </c>
      <c r="B117" s="215"/>
      <c r="C117" s="159" t="s">
        <v>22</v>
      </c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1"/>
      <c r="AC117" s="198" t="s">
        <v>28</v>
      </c>
      <c r="AD117" s="199"/>
      <c r="AE117" s="164">
        <f>IF(VLOOKUP($AC117,'04'!$AC$8:$BH$265,3,FALSE)+VLOOKUP($AC117,'05'!$AC$8:$BP$229,7,FALSE)+VLOOKUP($AC117,'05'!$AC$8:$BP$229,11,FALSE)+VLOOKUP($AC117,'06'!$AC$8:$BH$229,3,FALSE)=0,"",VLOOKUP($AC117,'04'!$AC$8:$BH$265,3,FALSE)+VLOOKUP($AC117,'05'!$AC$8:$BP$229,7,FALSE)+VLOOKUP($AC117,'05'!$AC$8:$BP$229,11,FALSE)+VLOOKUP($AC117,'06'!$AC$8:$BH$229,3,FALSE))</f>
        <v>5387</v>
      </c>
      <c r="AF117" s="165"/>
      <c r="AG117" s="165"/>
      <c r="AH117" s="166"/>
      <c r="AI117" s="191"/>
      <c r="AJ117" s="192"/>
      <c r="AK117" s="192"/>
      <c r="AL117" s="193"/>
      <c r="AM117" s="191"/>
      <c r="AN117" s="192"/>
      <c r="AO117" s="192"/>
      <c r="AP117" s="193"/>
      <c r="AQ117" s="191"/>
      <c r="AR117" s="192"/>
      <c r="AS117" s="192"/>
      <c r="AT117" s="193"/>
      <c r="AU117" s="191"/>
      <c r="AV117" s="192"/>
      <c r="AW117" s="192"/>
      <c r="AX117" s="193"/>
      <c r="AY117" s="191"/>
      <c r="AZ117" s="192"/>
      <c r="BA117" s="192"/>
      <c r="BB117" s="193"/>
      <c r="BC117" s="191"/>
      <c r="BD117" s="192"/>
      <c r="BE117" s="192"/>
      <c r="BF117" s="193"/>
      <c r="BG117" s="194" t="str">
        <f t="shared" si="45"/>
        <v>n.é.</v>
      </c>
      <c r="BH117" s="195"/>
    </row>
    <row r="118" spans="1:60" ht="20.100000000000001" customHeight="1">
      <c r="A118" s="221" t="s">
        <v>535</v>
      </c>
      <c r="B118" s="215"/>
      <c r="C118" s="159" t="s">
        <v>426</v>
      </c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1"/>
      <c r="AC118" s="198" t="s">
        <v>29</v>
      </c>
      <c r="AD118" s="199"/>
      <c r="AE118" s="164" t="str">
        <f>IF(VLOOKUP($AC118,'04'!$AC$8:$BH$265,3,FALSE)+VLOOKUP($AC118,'05'!$AC$8:$BP$229,7,FALSE)+VLOOKUP($AC118,'05'!$AC$8:$BP$229,11,FALSE)+VLOOKUP($AC118,'06'!$AC$8:$BH$229,3,FALSE)=0,"",VLOOKUP($AC118,'04'!$AC$8:$BH$265,3,FALSE)+VLOOKUP($AC118,'05'!$AC$8:$BP$229,7,FALSE)+VLOOKUP($AC118,'05'!$AC$8:$BP$229,11,FALSE)+VLOOKUP($AC118,'06'!$AC$8:$BH$229,3,FALSE))</f>
        <v/>
      </c>
      <c r="AF118" s="165"/>
      <c r="AG118" s="165"/>
      <c r="AH118" s="166"/>
      <c r="AI118" s="191"/>
      <c r="AJ118" s="192"/>
      <c r="AK118" s="192"/>
      <c r="AL118" s="193"/>
      <c r="AM118" s="191"/>
      <c r="AN118" s="192"/>
      <c r="AO118" s="192"/>
      <c r="AP118" s="193"/>
      <c r="AQ118" s="191"/>
      <c r="AR118" s="192"/>
      <c r="AS118" s="192"/>
      <c r="AT118" s="193"/>
      <c r="AU118" s="191"/>
      <c r="AV118" s="192"/>
      <c r="AW118" s="192"/>
      <c r="AX118" s="193"/>
      <c r="AY118" s="191"/>
      <c r="AZ118" s="192"/>
      <c r="BA118" s="192"/>
      <c r="BB118" s="193"/>
      <c r="BC118" s="191"/>
      <c r="BD118" s="192"/>
      <c r="BE118" s="192"/>
      <c r="BF118" s="193"/>
      <c r="BG118" s="194" t="str">
        <f t="shared" si="45"/>
        <v>n.é.</v>
      </c>
      <c r="BH118" s="195"/>
    </row>
    <row r="119" spans="1:60" ht="20.100000000000001" customHeight="1">
      <c r="A119" s="221" t="s">
        <v>536</v>
      </c>
      <c r="B119" s="215"/>
      <c r="C119" s="177" t="s">
        <v>23</v>
      </c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9"/>
      <c r="AC119" s="198" t="s">
        <v>30</v>
      </c>
      <c r="AD119" s="199"/>
      <c r="AE119" s="164">
        <f>IF(VLOOKUP($AC119,'04'!$AC$8:$BH$265,3,FALSE)+VLOOKUP($AC119,'05'!$AC$8:$BP$229,7,FALSE)+VLOOKUP($AC119,'05'!$AC$8:$BP$229,11,FALSE)+VLOOKUP($AC119,'06'!$AC$8:$BH$229,3,FALSE)=0,"",VLOOKUP($AC119,'04'!$AC$8:$BH$265,3,FALSE)+VLOOKUP($AC119,'05'!$AC$8:$BP$229,7,FALSE)+VLOOKUP($AC119,'05'!$AC$8:$BP$229,11,FALSE)+VLOOKUP($AC119,'06'!$AC$8:$BH$229,3,FALSE))</f>
        <v>1098</v>
      </c>
      <c r="AF119" s="165"/>
      <c r="AG119" s="165"/>
      <c r="AH119" s="166"/>
      <c r="AI119" s="191"/>
      <c r="AJ119" s="192"/>
      <c r="AK119" s="192"/>
      <c r="AL119" s="193"/>
      <c r="AM119" s="191"/>
      <c r="AN119" s="192"/>
      <c r="AO119" s="192"/>
      <c r="AP119" s="193"/>
      <c r="AQ119" s="191"/>
      <c r="AR119" s="192"/>
      <c r="AS119" s="192"/>
      <c r="AT119" s="193"/>
      <c r="AU119" s="191"/>
      <c r="AV119" s="192"/>
      <c r="AW119" s="192"/>
      <c r="AX119" s="193"/>
      <c r="AY119" s="191"/>
      <c r="AZ119" s="192"/>
      <c r="BA119" s="192"/>
      <c r="BB119" s="193"/>
      <c r="BC119" s="191"/>
      <c r="BD119" s="192"/>
      <c r="BE119" s="192"/>
      <c r="BF119" s="193"/>
      <c r="BG119" s="194" t="str">
        <f t="shared" si="45"/>
        <v>n.é.</v>
      </c>
      <c r="BH119" s="195"/>
    </row>
    <row r="120" spans="1:60" ht="20.100000000000001" customHeight="1">
      <c r="A120" s="220" t="s">
        <v>537</v>
      </c>
      <c r="B120" s="216"/>
      <c r="C120" s="180" t="s">
        <v>909</v>
      </c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2"/>
      <c r="AC120" s="196" t="s">
        <v>31</v>
      </c>
      <c r="AD120" s="197"/>
      <c r="AE120" s="188">
        <f>SUM(AE117:AH119)</f>
        <v>6485</v>
      </c>
      <c r="AF120" s="189"/>
      <c r="AG120" s="189"/>
      <c r="AH120" s="190"/>
      <c r="AI120" s="188">
        <f t="shared" ref="AI120" si="84">SUM(AI117:AL119)</f>
        <v>0</v>
      </c>
      <c r="AJ120" s="189"/>
      <c r="AK120" s="189"/>
      <c r="AL120" s="190"/>
      <c r="AM120" s="188">
        <f t="shared" ref="AM120" si="85">SUM(AM117:AP119)</f>
        <v>0</v>
      </c>
      <c r="AN120" s="189"/>
      <c r="AO120" s="189"/>
      <c r="AP120" s="190"/>
      <c r="AQ120" s="188">
        <f t="shared" ref="AQ120" si="86">SUM(AQ117:AT119)</f>
        <v>0</v>
      </c>
      <c r="AR120" s="189"/>
      <c r="AS120" s="189"/>
      <c r="AT120" s="190"/>
      <c r="AU120" s="188">
        <f t="shared" ref="AU120" si="87">SUM(AU117:AX119)</f>
        <v>0</v>
      </c>
      <c r="AV120" s="189"/>
      <c r="AW120" s="189"/>
      <c r="AX120" s="190"/>
      <c r="AY120" s="188">
        <f t="shared" ref="AY120" si="88">SUM(AY117:BB119)</f>
        <v>0</v>
      </c>
      <c r="AZ120" s="189"/>
      <c r="BA120" s="189"/>
      <c r="BB120" s="190"/>
      <c r="BC120" s="188">
        <f t="shared" ref="BC120" si="89">SUM(BC117:BF119)</f>
        <v>0</v>
      </c>
      <c r="BD120" s="189"/>
      <c r="BE120" s="189"/>
      <c r="BF120" s="190"/>
      <c r="BG120" s="168" t="str">
        <f t="shared" si="45"/>
        <v>n.é.</v>
      </c>
      <c r="BH120" s="169"/>
    </row>
    <row r="121" spans="1:60" ht="20.100000000000001" customHeight="1">
      <c r="A121" s="220" t="s">
        <v>538</v>
      </c>
      <c r="B121" s="216"/>
      <c r="C121" s="222" t="s">
        <v>910</v>
      </c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4"/>
      <c r="AC121" s="196" t="s">
        <v>32</v>
      </c>
      <c r="AD121" s="197"/>
      <c r="AE121" s="188">
        <f>AE116+AE120</f>
        <v>129716</v>
      </c>
      <c r="AF121" s="189"/>
      <c r="AG121" s="189"/>
      <c r="AH121" s="190"/>
      <c r="AI121" s="188">
        <f t="shared" ref="AI121" si="90">AI116+AI120</f>
        <v>0</v>
      </c>
      <c r="AJ121" s="189"/>
      <c r="AK121" s="189"/>
      <c r="AL121" s="190"/>
      <c r="AM121" s="188">
        <f t="shared" ref="AM121" si="91">AM116+AM120</f>
        <v>0</v>
      </c>
      <c r="AN121" s="189"/>
      <c r="AO121" s="189"/>
      <c r="AP121" s="190"/>
      <c r="AQ121" s="188">
        <f t="shared" ref="AQ121" si="92">AQ116+AQ120</f>
        <v>0</v>
      </c>
      <c r="AR121" s="189"/>
      <c r="AS121" s="189"/>
      <c r="AT121" s="190"/>
      <c r="AU121" s="188">
        <f t="shared" ref="AU121" si="93">AU116+AU120</f>
        <v>0</v>
      </c>
      <c r="AV121" s="189"/>
      <c r="AW121" s="189"/>
      <c r="AX121" s="190"/>
      <c r="AY121" s="188">
        <f t="shared" ref="AY121" si="94">AY116+AY120</f>
        <v>0</v>
      </c>
      <c r="AZ121" s="189"/>
      <c r="BA121" s="189"/>
      <c r="BB121" s="190"/>
      <c r="BC121" s="188">
        <f t="shared" ref="BC121" si="95">BC116+BC120</f>
        <v>0</v>
      </c>
      <c r="BD121" s="189"/>
      <c r="BE121" s="189"/>
      <c r="BF121" s="190"/>
      <c r="BG121" s="168" t="str">
        <f t="shared" si="45"/>
        <v>n.é.</v>
      </c>
      <c r="BH121" s="169"/>
    </row>
    <row r="122" spans="1:60" s="3" customFormat="1" ht="20.100000000000001" customHeight="1">
      <c r="A122" s="220" t="s">
        <v>539</v>
      </c>
      <c r="B122" s="216"/>
      <c r="C122" s="180" t="s">
        <v>24</v>
      </c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2"/>
      <c r="AC122" s="196" t="s">
        <v>52</v>
      </c>
      <c r="AD122" s="197"/>
      <c r="AE122" s="188">
        <f>IF(VLOOKUP($AC122,'04'!$AC$8:$BH$265,3,FALSE)+VLOOKUP($AC122,'05'!$AC$8:$BP$229,7,FALSE)+VLOOKUP($AC122,'05'!$AC$8:$BP$229,11,FALSE)+VLOOKUP($AC122,'06'!$AC$8:$BH$229,3,FALSE)=0,"",VLOOKUP($AC122,'04'!$AC$8:$BH$265,3,FALSE)+VLOOKUP($AC122,'05'!$AC$8:$BP$229,7,FALSE)+VLOOKUP($AC122,'05'!$AC$8:$BP$229,11,FALSE)+VLOOKUP($AC122,'06'!$AC$8:$BH$229,3,FALSE))</f>
        <v>35540</v>
      </c>
      <c r="AF122" s="189"/>
      <c r="AG122" s="189"/>
      <c r="AH122" s="190"/>
      <c r="AI122" s="188">
        <v>0</v>
      </c>
      <c r="AJ122" s="189"/>
      <c r="AK122" s="189"/>
      <c r="AL122" s="190"/>
      <c r="AM122" s="188">
        <v>0</v>
      </c>
      <c r="AN122" s="189"/>
      <c r="AO122" s="189"/>
      <c r="AP122" s="190"/>
      <c r="AQ122" s="188">
        <v>0</v>
      </c>
      <c r="AR122" s="189"/>
      <c r="AS122" s="189"/>
      <c r="AT122" s="190"/>
      <c r="AU122" s="188">
        <v>0</v>
      </c>
      <c r="AV122" s="189"/>
      <c r="AW122" s="189"/>
      <c r="AX122" s="190"/>
      <c r="AY122" s="188">
        <v>0</v>
      </c>
      <c r="AZ122" s="189"/>
      <c r="BA122" s="189"/>
      <c r="BB122" s="190"/>
      <c r="BC122" s="188">
        <v>0</v>
      </c>
      <c r="BD122" s="189"/>
      <c r="BE122" s="189"/>
      <c r="BF122" s="190"/>
      <c r="BG122" s="168" t="str">
        <f t="shared" si="45"/>
        <v>n.é.</v>
      </c>
      <c r="BH122" s="169"/>
    </row>
    <row r="123" spans="1:60" ht="20.100000000000001" customHeight="1">
      <c r="A123" s="221" t="s">
        <v>540</v>
      </c>
      <c r="B123" s="215"/>
      <c r="C123" s="159" t="s">
        <v>63</v>
      </c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1"/>
      <c r="AC123" s="198" t="s">
        <v>82</v>
      </c>
      <c r="AD123" s="199"/>
      <c r="AE123" s="164">
        <f>IF(VLOOKUP($AC123,'04'!$AC$8:$BH$265,3,FALSE)+VLOOKUP($AC123,'05'!$AC$8:$BP$229,7,FALSE)+VLOOKUP($AC123,'05'!$AC$8:$BP$229,11,FALSE)+VLOOKUP($AC123,'06'!$AC$8:$BH$229,3,FALSE)=0,"",VLOOKUP($AC123,'04'!$AC$8:$BH$265,3,FALSE)+VLOOKUP($AC123,'05'!$AC$8:$BP$229,7,FALSE)+VLOOKUP($AC123,'05'!$AC$8:$BP$229,11,FALSE)+VLOOKUP($AC123,'06'!$AC$8:$BH$229,3,FALSE))</f>
        <v>1410</v>
      </c>
      <c r="AF123" s="165"/>
      <c r="AG123" s="165"/>
      <c r="AH123" s="166"/>
      <c r="AI123" s="191"/>
      <c r="AJ123" s="192"/>
      <c r="AK123" s="192"/>
      <c r="AL123" s="193"/>
      <c r="AM123" s="191"/>
      <c r="AN123" s="192"/>
      <c r="AO123" s="192"/>
      <c r="AP123" s="193"/>
      <c r="AQ123" s="191"/>
      <c r="AR123" s="192"/>
      <c r="AS123" s="192"/>
      <c r="AT123" s="193"/>
      <c r="AU123" s="191"/>
      <c r="AV123" s="192"/>
      <c r="AW123" s="192"/>
      <c r="AX123" s="193"/>
      <c r="AY123" s="191"/>
      <c r="AZ123" s="192"/>
      <c r="BA123" s="192"/>
      <c r="BB123" s="193"/>
      <c r="BC123" s="191"/>
      <c r="BD123" s="192"/>
      <c r="BE123" s="192"/>
      <c r="BF123" s="193"/>
      <c r="BG123" s="194" t="str">
        <f t="shared" si="45"/>
        <v>n.é.</v>
      </c>
      <c r="BH123" s="195"/>
    </row>
    <row r="124" spans="1:60" ht="20.100000000000001" customHeight="1">
      <c r="A124" s="221" t="s">
        <v>541</v>
      </c>
      <c r="B124" s="215"/>
      <c r="C124" s="159" t="s">
        <v>64</v>
      </c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1"/>
      <c r="AC124" s="198" t="s">
        <v>83</v>
      </c>
      <c r="AD124" s="199"/>
      <c r="AE124" s="164">
        <f>IF(VLOOKUP($AC124,'04'!$AC$8:$BH$265,3,FALSE)+VLOOKUP($AC124,'05'!$AC$8:$BP$229,7,FALSE)+VLOOKUP($AC124,'05'!$AC$8:$BP$229,11,FALSE)+VLOOKUP($AC124,'06'!$AC$8:$BH$229,3,FALSE)=0,"",VLOOKUP($AC124,'04'!$AC$8:$BH$265,3,FALSE)+VLOOKUP($AC124,'05'!$AC$8:$BP$229,7,FALSE)+VLOOKUP($AC124,'05'!$AC$8:$BP$229,11,FALSE)+VLOOKUP($AC124,'06'!$AC$8:$BH$229,3,FALSE))</f>
        <v>27301</v>
      </c>
      <c r="AF124" s="165"/>
      <c r="AG124" s="165"/>
      <c r="AH124" s="166"/>
      <c r="AI124" s="191"/>
      <c r="AJ124" s="192"/>
      <c r="AK124" s="192"/>
      <c r="AL124" s="193"/>
      <c r="AM124" s="191"/>
      <c r="AN124" s="192"/>
      <c r="AO124" s="192"/>
      <c r="AP124" s="193"/>
      <c r="AQ124" s="191"/>
      <c r="AR124" s="192"/>
      <c r="AS124" s="192"/>
      <c r="AT124" s="193"/>
      <c r="AU124" s="191"/>
      <c r="AV124" s="192"/>
      <c r="AW124" s="192"/>
      <c r="AX124" s="193"/>
      <c r="AY124" s="191"/>
      <c r="AZ124" s="192"/>
      <c r="BA124" s="192"/>
      <c r="BB124" s="193"/>
      <c r="BC124" s="191"/>
      <c r="BD124" s="192"/>
      <c r="BE124" s="192"/>
      <c r="BF124" s="193"/>
      <c r="BG124" s="194" t="str">
        <f t="shared" si="45"/>
        <v>n.é.</v>
      </c>
      <c r="BH124" s="195"/>
    </row>
    <row r="125" spans="1:60" ht="20.100000000000001" customHeight="1">
      <c r="A125" s="221" t="s">
        <v>542</v>
      </c>
      <c r="B125" s="215"/>
      <c r="C125" s="159" t="s">
        <v>65</v>
      </c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1"/>
      <c r="AC125" s="198" t="s">
        <v>84</v>
      </c>
      <c r="AD125" s="199"/>
      <c r="AE125" s="164" t="str">
        <f>IF(VLOOKUP($AC125,'04'!$AC$8:$BH$265,3,FALSE)+VLOOKUP($AC125,'05'!$AC$8:$BP$229,7,FALSE)+VLOOKUP($AC125,'05'!$AC$8:$BP$229,11,FALSE)+VLOOKUP($AC125,'06'!$AC$8:$BH$229,3,FALSE)=0,"",VLOOKUP($AC125,'04'!$AC$8:$BH$265,3,FALSE)+VLOOKUP($AC125,'05'!$AC$8:$BP$229,7,FALSE)+VLOOKUP($AC125,'05'!$AC$8:$BP$229,11,FALSE)+VLOOKUP($AC125,'06'!$AC$8:$BH$229,3,FALSE))</f>
        <v/>
      </c>
      <c r="AF125" s="165"/>
      <c r="AG125" s="165"/>
      <c r="AH125" s="166"/>
      <c r="AI125" s="191"/>
      <c r="AJ125" s="192"/>
      <c r="AK125" s="192"/>
      <c r="AL125" s="193"/>
      <c r="AM125" s="191"/>
      <c r="AN125" s="192"/>
      <c r="AO125" s="192"/>
      <c r="AP125" s="193"/>
      <c r="AQ125" s="191"/>
      <c r="AR125" s="192"/>
      <c r="AS125" s="192"/>
      <c r="AT125" s="193"/>
      <c r="AU125" s="191"/>
      <c r="AV125" s="192"/>
      <c r="AW125" s="192"/>
      <c r="AX125" s="193"/>
      <c r="AY125" s="191"/>
      <c r="AZ125" s="192"/>
      <c r="BA125" s="192"/>
      <c r="BB125" s="193"/>
      <c r="BC125" s="191"/>
      <c r="BD125" s="192"/>
      <c r="BE125" s="192"/>
      <c r="BF125" s="193"/>
      <c r="BG125" s="194" t="str">
        <f t="shared" si="45"/>
        <v>n.é.</v>
      </c>
      <c r="BH125" s="195"/>
    </row>
    <row r="126" spans="1:60" ht="20.100000000000001" customHeight="1">
      <c r="A126" s="220" t="s">
        <v>543</v>
      </c>
      <c r="B126" s="216"/>
      <c r="C126" s="180" t="s">
        <v>911</v>
      </c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2"/>
      <c r="AC126" s="196" t="s">
        <v>92</v>
      </c>
      <c r="AD126" s="197"/>
      <c r="AE126" s="188">
        <f>SUM(AE123:AH125)</f>
        <v>28711</v>
      </c>
      <c r="AF126" s="189"/>
      <c r="AG126" s="189"/>
      <c r="AH126" s="190"/>
      <c r="AI126" s="188">
        <f t="shared" ref="AI126" si="96">SUM(AI123:AL125)</f>
        <v>0</v>
      </c>
      <c r="AJ126" s="189"/>
      <c r="AK126" s="189"/>
      <c r="AL126" s="190"/>
      <c r="AM126" s="188">
        <f t="shared" ref="AM126" si="97">SUM(AM123:AP125)</f>
        <v>0</v>
      </c>
      <c r="AN126" s="189"/>
      <c r="AO126" s="189"/>
      <c r="AP126" s="190"/>
      <c r="AQ126" s="188">
        <f t="shared" ref="AQ126" si="98">SUM(AQ123:AT125)</f>
        <v>0</v>
      </c>
      <c r="AR126" s="189"/>
      <c r="AS126" s="189"/>
      <c r="AT126" s="190"/>
      <c r="AU126" s="188">
        <f t="shared" ref="AU126" si="99">SUM(AU123:AX125)</f>
        <v>0</v>
      </c>
      <c r="AV126" s="189"/>
      <c r="AW126" s="189"/>
      <c r="AX126" s="190"/>
      <c r="AY126" s="188">
        <f t="shared" ref="AY126" si="100">SUM(AY123:BB125)</f>
        <v>0</v>
      </c>
      <c r="AZ126" s="189"/>
      <c r="BA126" s="189"/>
      <c r="BB126" s="190"/>
      <c r="BC126" s="188">
        <f t="shared" ref="BC126" si="101">SUM(BC123:BF125)</f>
        <v>0</v>
      </c>
      <c r="BD126" s="189"/>
      <c r="BE126" s="189"/>
      <c r="BF126" s="190"/>
      <c r="BG126" s="168" t="str">
        <f t="shared" si="45"/>
        <v>n.é.</v>
      </c>
      <c r="BH126" s="169"/>
    </row>
    <row r="127" spans="1:60" ht="20.100000000000001" customHeight="1">
      <c r="A127" s="221" t="s">
        <v>544</v>
      </c>
      <c r="B127" s="215"/>
      <c r="C127" s="159" t="s">
        <v>66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1"/>
      <c r="AC127" s="198" t="s">
        <v>85</v>
      </c>
      <c r="AD127" s="199"/>
      <c r="AE127" s="164">
        <f>IF(VLOOKUP($AC127,'04'!$AC$8:$BH$265,3,FALSE)+VLOOKUP($AC127,'05'!$AC$8:$BP$229,7,FALSE)+VLOOKUP($AC127,'05'!$AC$8:$BP$229,11,FALSE)+VLOOKUP($AC127,'06'!$AC$8:$BH$229,3,FALSE)=0,"",VLOOKUP($AC127,'04'!$AC$8:$BH$265,3,FALSE)+VLOOKUP($AC127,'05'!$AC$8:$BP$229,7,FALSE)+VLOOKUP($AC127,'05'!$AC$8:$BP$229,11,FALSE)+VLOOKUP($AC127,'06'!$AC$8:$BH$229,3,FALSE))</f>
        <v>2983</v>
      </c>
      <c r="AF127" s="165"/>
      <c r="AG127" s="165"/>
      <c r="AH127" s="166"/>
      <c r="AI127" s="191"/>
      <c r="AJ127" s="192"/>
      <c r="AK127" s="192"/>
      <c r="AL127" s="193"/>
      <c r="AM127" s="191"/>
      <c r="AN127" s="192"/>
      <c r="AO127" s="192"/>
      <c r="AP127" s="193"/>
      <c r="AQ127" s="191"/>
      <c r="AR127" s="192"/>
      <c r="AS127" s="192"/>
      <c r="AT127" s="193"/>
      <c r="AU127" s="191"/>
      <c r="AV127" s="192"/>
      <c r="AW127" s="192"/>
      <c r="AX127" s="193"/>
      <c r="AY127" s="191"/>
      <c r="AZ127" s="192"/>
      <c r="BA127" s="192"/>
      <c r="BB127" s="193"/>
      <c r="BC127" s="191"/>
      <c r="BD127" s="192"/>
      <c r="BE127" s="192"/>
      <c r="BF127" s="193"/>
      <c r="BG127" s="194" t="str">
        <f t="shared" si="45"/>
        <v>n.é.</v>
      </c>
      <c r="BH127" s="195"/>
    </row>
    <row r="128" spans="1:60" ht="20.100000000000001" customHeight="1">
      <c r="A128" s="221" t="s">
        <v>545</v>
      </c>
      <c r="B128" s="215"/>
      <c r="C128" s="159" t="s">
        <v>67</v>
      </c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1"/>
      <c r="AC128" s="198" t="s">
        <v>86</v>
      </c>
      <c r="AD128" s="199"/>
      <c r="AE128" s="164">
        <f>IF(VLOOKUP($AC128,'04'!$AC$8:$BH$265,3,FALSE)+VLOOKUP($AC128,'05'!$AC$8:$BP$229,7,FALSE)+VLOOKUP($AC128,'05'!$AC$8:$BP$229,11,FALSE)+VLOOKUP($AC128,'06'!$AC$8:$BH$229,3,FALSE)=0,"",VLOOKUP($AC128,'04'!$AC$8:$BH$265,3,FALSE)+VLOOKUP($AC128,'05'!$AC$8:$BP$229,7,FALSE)+VLOOKUP($AC128,'05'!$AC$8:$BP$229,11,FALSE)+VLOOKUP($AC128,'06'!$AC$8:$BH$229,3,FALSE))</f>
        <v>2230</v>
      </c>
      <c r="AF128" s="165"/>
      <c r="AG128" s="165"/>
      <c r="AH128" s="166"/>
      <c r="AI128" s="191"/>
      <c r="AJ128" s="192"/>
      <c r="AK128" s="192"/>
      <c r="AL128" s="193"/>
      <c r="AM128" s="191"/>
      <c r="AN128" s="192"/>
      <c r="AO128" s="192"/>
      <c r="AP128" s="193"/>
      <c r="AQ128" s="191"/>
      <c r="AR128" s="192"/>
      <c r="AS128" s="192"/>
      <c r="AT128" s="193"/>
      <c r="AU128" s="191"/>
      <c r="AV128" s="192"/>
      <c r="AW128" s="192"/>
      <c r="AX128" s="193"/>
      <c r="AY128" s="191"/>
      <c r="AZ128" s="192"/>
      <c r="BA128" s="192"/>
      <c r="BB128" s="193"/>
      <c r="BC128" s="191"/>
      <c r="BD128" s="192"/>
      <c r="BE128" s="192"/>
      <c r="BF128" s="193"/>
      <c r="BG128" s="194" t="str">
        <f t="shared" si="45"/>
        <v>n.é.</v>
      </c>
      <c r="BH128" s="195"/>
    </row>
    <row r="129" spans="1:60" ht="20.100000000000001" customHeight="1">
      <c r="A129" s="220" t="s">
        <v>546</v>
      </c>
      <c r="B129" s="216"/>
      <c r="C129" s="180" t="s">
        <v>912</v>
      </c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2"/>
      <c r="AC129" s="196" t="s">
        <v>93</v>
      </c>
      <c r="AD129" s="197"/>
      <c r="AE129" s="188">
        <f>SUM(AE127:AH128)</f>
        <v>5213</v>
      </c>
      <c r="AF129" s="189"/>
      <c r="AG129" s="189"/>
      <c r="AH129" s="190"/>
      <c r="AI129" s="188">
        <f t="shared" ref="AI129" si="102">SUM(AI127:AL128)</f>
        <v>0</v>
      </c>
      <c r="AJ129" s="189"/>
      <c r="AK129" s="189"/>
      <c r="AL129" s="190"/>
      <c r="AM129" s="188">
        <f t="shared" ref="AM129" si="103">SUM(AM127:AP128)</f>
        <v>0</v>
      </c>
      <c r="AN129" s="189"/>
      <c r="AO129" s="189"/>
      <c r="AP129" s="190"/>
      <c r="AQ129" s="188">
        <f t="shared" ref="AQ129" si="104">SUM(AQ127:AT128)</f>
        <v>0</v>
      </c>
      <c r="AR129" s="189"/>
      <c r="AS129" s="189"/>
      <c r="AT129" s="190"/>
      <c r="AU129" s="188">
        <f t="shared" ref="AU129" si="105">SUM(AU127:AX128)</f>
        <v>0</v>
      </c>
      <c r="AV129" s="189"/>
      <c r="AW129" s="189"/>
      <c r="AX129" s="190"/>
      <c r="AY129" s="188">
        <f t="shared" ref="AY129" si="106">SUM(AY127:BB128)</f>
        <v>0</v>
      </c>
      <c r="AZ129" s="189"/>
      <c r="BA129" s="189"/>
      <c r="BB129" s="190"/>
      <c r="BC129" s="188">
        <f t="shared" ref="BC129" si="107">SUM(BC127:BF128)</f>
        <v>0</v>
      </c>
      <c r="BD129" s="189"/>
      <c r="BE129" s="189"/>
      <c r="BF129" s="190"/>
      <c r="BG129" s="168" t="str">
        <f t="shared" si="45"/>
        <v>n.é.</v>
      </c>
      <c r="BH129" s="169"/>
    </row>
    <row r="130" spans="1:60" ht="20.100000000000001" customHeight="1">
      <c r="A130" s="221" t="s">
        <v>547</v>
      </c>
      <c r="B130" s="215"/>
      <c r="C130" s="159" t="s">
        <v>68</v>
      </c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1"/>
      <c r="AC130" s="198" t="s">
        <v>87</v>
      </c>
      <c r="AD130" s="199"/>
      <c r="AE130" s="164">
        <f>IF(VLOOKUP($AC130,'04'!$AC$8:$BH$265,3,FALSE)+VLOOKUP($AC130,'05'!$AC$8:$BP$229,7,FALSE)+VLOOKUP($AC130,'05'!$AC$8:$BP$229,11,FALSE)+VLOOKUP($AC130,'06'!$AC$8:$BH$229,3,FALSE)=0,"",VLOOKUP($AC130,'04'!$AC$8:$BH$265,3,FALSE)+VLOOKUP($AC130,'05'!$AC$8:$BP$229,7,FALSE)+VLOOKUP($AC130,'05'!$AC$8:$BP$229,11,FALSE)+VLOOKUP($AC130,'06'!$AC$8:$BH$229,3,FALSE))</f>
        <v>21175</v>
      </c>
      <c r="AF130" s="165"/>
      <c r="AG130" s="165"/>
      <c r="AH130" s="166"/>
      <c r="AI130" s="191"/>
      <c r="AJ130" s="192"/>
      <c r="AK130" s="192"/>
      <c r="AL130" s="193"/>
      <c r="AM130" s="191"/>
      <c r="AN130" s="192"/>
      <c r="AO130" s="192"/>
      <c r="AP130" s="193"/>
      <c r="AQ130" s="191"/>
      <c r="AR130" s="192"/>
      <c r="AS130" s="192"/>
      <c r="AT130" s="193"/>
      <c r="AU130" s="191"/>
      <c r="AV130" s="192"/>
      <c r="AW130" s="192"/>
      <c r="AX130" s="193"/>
      <c r="AY130" s="191"/>
      <c r="AZ130" s="192"/>
      <c r="BA130" s="192"/>
      <c r="BB130" s="193"/>
      <c r="BC130" s="191"/>
      <c r="BD130" s="192"/>
      <c r="BE130" s="192"/>
      <c r="BF130" s="193"/>
      <c r="BG130" s="194" t="str">
        <f t="shared" si="45"/>
        <v>n.é.</v>
      </c>
      <c r="BH130" s="195"/>
    </row>
    <row r="131" spans="1:60" ht="20.100000000000001" customHeight="1">
      <c r="A131" s="221" t="s">
        <v>763</v>
      </c>
      <c r="B131" s="215"/>
      <c r="C131" s="159" t="s">
        <v>69</v>
      </c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1"/>
      <c r="AC131" s="198" t="s">
        <v>88</v>
      </c>
      <c r="AD131" s="199"/>
      <c r="AE131" s="164">
        <f>IF(VLOOKUP($AC131,'04'!$AC$8:$BH$265,3,FALSE)+VLOOKUP($AC131,'05'!$AC$8:$BP$229,7,FALSE)+VLOOKUP($AC131,'05'!$AC$8:$BP$229,11,FALSE)+VLOOKUP($AC131,'06'!$AC$8:$BH$229,3,FALSE)=0,"",VLOOKUP($AC131,'04'!$AC$8:$BH$265,3,FALSE)+VLOOKUP($AC131,'05'!$AC$8:$BP$229,7,FALSE)+VLOOKUP($AC131,'05'!$AC$8:$BP$229,11,FALSE)+VLOOKUP($AC131,'06'!$AC$8:$BH$229,3,FALSE))</f>
        <v>450</v>
      </c>
      <c r="AF131" s="165"/>
      <c r="AG131" s="165"/>
      <c r="AH131" s="166"/>
      <c r="AI131" s="191"/>
      <c r="AJ131" s="192"/>
      <c r="AK131" s="192"/>
      <c r="AL131" s="193"/>
      <c r="AM131" s="191"/>
      <c r="AN131" s="192"/>
      <c r="AO131" s="192"/>
      <c r="AP131" s="193"/>
      <c r="AQ131" s="191"/>
      <c r="AR131" s="192"/>
      <c r="AS131" s="192"/>
      <c r="AT131" s="193"/>
      <c r="AU131" s="191"/>
      <c r="AV131" s="192"/>
      <c r="AW131" s="192"/>
      <c r="AX131" s="193"/>
      <c r="AY131" s="191"/>
      <c r="AZ131" s="192"/>
      <c r="BA131" s="192"/>
      <c r="BB131" s="193"/>
      <c r="BC131" s="191"/>
      <c r="BD131" s="192"/>
      <c r="BE131" s="192"/>
      <c r="BF131" s="193"/>
      <c r="BG131" s="194" t="str">
        <f t="shared" si="45"/>
        <v>n.é.</v>
      </c>
      <c r="BH131" s="195"/>
    </row>
    <row r="132" spans="1:60" ht="20.100000000000001" customHeight="1">
      <c r="A132" s="221" t="s">
        <v>764</v>
      </c>
      <c r="B132" s="215"/>
      <c r="C132" s="159" t="s">
        <v>70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1"/>
      <c r="AC132" s="198" t="s">
        <v>89</v>
      </c>
      <c r="AD132" s="199"/>
      <c r="AE132" s="164">
        <f>IF(VLOOKUP($AC132,'04'!$AC$8:$BH$265,3,FALSE)+VLOOKUP($AC132,'05'!$AC$8:$BP$229,7,FALSE)+VLOOKUP($AC132,'05'!$AC$8:$BP$229,11,FALSE)+VLOOKUP($AC132,'06'!$AC$8:$BH$229,3,FALSE)=0,"",VLOOKUP($AC132,'04'!$AC$8:$BH$265,3,FALSE)+VLOOKUP($AC132,'05'!$AC$8:$BP$229,7,FALSE)+VLOOKUP($AC132,'05'!$AC$8:$BP$229,11,FALSE)+VLOOKUP($AC132,'06'!$AC$8:$BH$229,3,FALSE))</f>
        <v>250</v>
      </c>
      <c r="AF132" s="165"/>
      <c r="AG132" s="165"/>
      <c r="AH132" s="166"/>
      <c r="AI132" s="191"/>
      <c r="AJ132" s="192"/>
      <c r="AK132" s="192"/>
      <c r="AL132" s="193"/>
      <c r="AM132" s="191"/>
      <c r="AN132" s="192"/>
      <c r="AO132" s="192"/>
      <c r="AP132" s="193"/>
      <c r="AQ132" s="191"/>
      <c r="AR132" s="192"/>
      <c r="AS132" s="192"/>
      <c r="AT132" s="193"/>
      <c r="AU132" s="191"/>
      <c r="AV132" s="192"/>
      <c r="AW132" s="192"/>
      <c r="AX132" s="193"/>
      <c r="AY132" s="191"/>
      <c r="AZ132" s="192"/>
      <c r="BA132" s="192"/>
      <c r="BB132" s="193"/>
      <c r="BC132" s="191"/>
      <c r="BD132" s="192"/>
      <c r="BE132" s="192"/>
      <c r="BF132" s="193"/>
      <c r="BG132" s="194" t="str">
        <f t="shared" si="45"/>
        <v>n.é.</v>
      </c>
      <c r="BH132" s="195"/>
    </row>
    <row r="133" spans="1:60" ht="20.100000000000001" customHeight="1">
      <c r="A133" s="221" t="s">
        <v>765</v>
      </c>
      <c r="B133" s="215"/>
      <c r="C133" s="159" t="s">
        <v>71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1"/>
      <c r="AC133" s="198" t="s">
        <v>90</v>
      </c>
      <c r="AD133" s="199"/>
      <c r="AE133" s="164">
        <f>IF(VLOOKUP($AC133,'04'!$AC$8:$BH$265,3,FALSE)+VLOOKUP($AC133,'05'!$AC$8:$BP$229,7,FALSE)+VLOOKUP($AC133,'05'!$AC$8:$BP$229,11,FALSE)+VLOOKUP($AC133,'06'!$AC$8:$BH$229,3,FALSE)=0,"",VLOOKUP($AC133,'04'!$AC$8:$BH$265,3,FALSE)+VLOOKUP($AC133,'05'!$AC$8:$BP$229,7,FALSE)+VLOOKUP($AC133,'05'!$AC$8:$BP$229,11,FALSE)+VLOOKUP($AC133,'06'!$AC$8:$BH$229,3,FALSE))</f>
        <v>5010</v>
      </c>
      <c r="AF133" s="165"/>
      <c r="AG133" s="165"/>
      <c r="AH133" s="166"/>
      <c r="AI133" s="191"/>
      <c r="AJ133" s="192"/>
      <c r="AK133" s="192"/>
      <c r="AL133" s="193"/>
      <c r="AM133" s="191"/>
      <c r="AN133" s="192"/>
      <c r="AO133" s="192"/>
      <c r="AP133" s="193"/>
      <c r="AQ133" s="191"/>
      <c r="AR133" s="192"/>
      <c r="AS133" s="192"/>
      <c r="AT133" s="193"/>
      <c r="AU133" s="191"/>
      <c r="AV133" s="192"/>
      <c r="AW133" s="192"/>
      <c r="AX133" s="193"/>
      <c r="AY133" s="191"/>
      <c r="AZ133" s="192"/>
      <c r="BA133" s="192"/>
      <c r="BB133" s="193"/>
      <c r="BC133" s="191"/>
      <c r="BD133" s="192"/>
      <c r="BE133" s="192"/>
      <c r="BF133" s="193"/>
      <c r="BG133" s="194" t="str">
        <f t="shared" si="45"/>
        <v>n.é.</v>
      </c>
      <c r="BH133" s="195"/>
    </row>
    <row r="134" spans="1:60" ht="20.100000000000001" customHeight="1">
      <c r="A134" s="221" t="s">
        <v>766</v>
      </c>
      <c r="B134" s="215"/>
      <c r="C134" s="217" t="s">
        <v>72</v>
      </c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9"/>
      <c r="AC134" s="198" t="s">
        <v>91</v>
      </c>
      <c r="AD134" s="199"/>
      <c r="AE134" s="164">
        <f>IF(VLOOKUP($AC134,'04'!$AC$8:$BH$265,3,FALSE)+VLOOKUP($AC134,'05'!$AC$8:$BP$229,7,FALSE)+VLOOKUP($AC134,'05'!$AC$8:$BP$229,11,FALSE)+VLOOKUP($AC134,'06'!$AC$8:$BH$229,3,FALSE)=0,"",VLOOKUP($AC134,'04'!$AC$8:$BH$265,3,FALSE)+VLOOKUP($AC134,'05'!$AC$8:$BP$229,7,FALSE)+VLOOKUP($AC134,'05'!$AC$8:$BP$229,11,FALSE)+VLOOKUP($AC134,'06'!$AC$8:$BH$229,3,FALSE))</f>
        <v>310</v>
      </c>
      <c r="AF134" s="165"/>
      <c r="AG134" s="165"/>
      <c r="AH134" s="166"/>
      <c r="AI134" s="191"/>
      <c r="AJ134" s="192"/>
      <c r="AK134" s="192"/>
      <c r="AL134" s="193"/>
      <c r="AM134" s="191"/>
      <c r="AN134" s="192"/>
      <c r="AO134" s="192"/>
      <c r="AP134" s="193"/>
      <c r="AQ134" s="191"/>
      <c r="AR134" s="192"/>
      <c r="AS134" s="192"/>
      <c r="AT134" s="193"/>
      <c r="AU134" s="191"/>
      <c r="AV134" s="192"/>
      <c r="AW134" s="192"/>
      <c r="AX134" s="193"/>
      <c r="AY134" s="191"/>
      <c r="AZ134" s="192"/>
      <c r="BA134" s="192"/>
      <c r="BB134" s="193"/>
      <c r="BC134" s="191"/>
      <c r="BD134" s="192"/>
      <c r="BE134" s="192"/>
      <c r="BF134" s="193"/>
      <c r="BG134" s="194" t="str">
        <f t="shared" si="45"/>
        <v>n.é.</v>
      </c>
      <c r="BH134" s="195"/>
    </row>
    <row r="135" spans="1:60" ht="20.100000000000001" customHeight="1">
      <c r="A135" s="221" t="s">
        <v>767</v>
      </c>
      <c r="B135" s="215"/>
      <c r="C135" s="177" t="s">
        <v>73</v>
      </c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9"/>
      <c r="AC135" s="198" t="s">
        <v>94</v>
      </c>
      <c r="AD135" s="199"/>
      <c r="AE135" s="164">
        <f>IF(VLOOKUP($AC135,'04'!$AC$8:$BH$265,3,FALSE)+VLOOKUP($AC135,'05'!$AC$8:$BP$229,7,FALSE)+VLOOKUP($AC135,'05'!$AC$8:$BP$229,11,FALSE)+VLOOKUP($AC135,'06'!$AC$8:$BH$229,3,FALSE)=0,"",VLOOKUP($AC135,'04'!$AC$8:$BH$265,3,FALSE)+VLOOKUP($AC135,'05'!$AC$8:$BP$229,7,FALSE)+VLOOKUP($AC135,'05'!$AC$8:$BP$229,11,FALSE)+VLOOKUP($AC135,'06'!$AC$8:$BH$229,3,FALSE))</f>
        <v>5820</v>
      </c>
      <c r="AF135" s="165"/>
      <c r="AG135" s="165"/>
      <c r="AH135" s="166"/>
      <c r="AI135" s="191"/>
      <c r="AJ135" s="192"/>
      <c r="AK135" s="192"/>
      <c r="AL135" s="193"/>
      <c r="AM135" s="191"/>
      <c r="AN135" s="192"/>
      <c r="AO135" s="192"/>
      <c r="AP135" s="193"/>
      <c r="AQ135" s="191"/>
      <c r="AR135" s="192"/>
      <c r="AS135" s="192"/>
      <c r="AT135" s="193"/>
      <c r="AU135" s="191"/>
      <c r="AV135" s="192"/>
      <c r="AW135" s="192"/>
      <c r="AX135" s="193"/>
      <c r="AY135" s="191"/>
      <c r="AZ135" s="192"/>
      <c r="BA135" s="192"/>
      <c r="BB135" s="193"/>
      <c r="BC135" s="191"/>
      <c r="BD135" s="192"/>
      <c r="BE135" s="192"/>
      <c r="BF135" s="193"/>
      <c r="BG135" s="194" t="str">
        <f t="shared" si="45"/>
        <v>n.é.</v>
      </c>
      <c r="BH135" s="195"/>
    </row>
    <row r="136" spans="1:60" ht="20.100000000000001" customHeight="1">
      <c r="A136" s="221" t="s">
        <v>768</v>
      </c>
      <c r="B136" s="215"/>
      <c r="C136" s="159" t="s">
        <v>74</v>
      </c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1"/>
      <c r="AC136" s="198" t="s">
        <v>95</v>
      </c>
      <c r="AD136" s="199"/>
      <c r="AE136" s="164">
        <f>IF(VLOOKUP($AC136,'04'!$AC$8:$BH$265,3,FALSE)+VLOOKUP($AC136,'05'!$AC$8:$BP$229,7,FALSE)+VLOOKUP($AC136,'05'!$AC$8:$BP$229,11,FALSE)+VLOOKUP($AC136,'06'!$AC$8:$BH$229,3,FALSE)=0,"",VLOOKUP($AC136,'04'!$AC$8:$BH$265,3,FALSE)+VLOOKUP($AC136,'05'!$AC$8:$BP$229,7,FALSE)+VLOOKUP($AC136,'05'!$AC$8:$BP$229,11,FALSE)+VLOOKUP($AC136,'06'!$AC$8:$BH$229,3,FALSE))</f>
        <v>6053</v>
      </c>
      <c r="AF136" s="165"/>
      <c r="AG136" s="165"/>
      <c r="AH136" s="166"/>
      <c r="AI136" s="191"/>
      <c r="AJ136" s="192"/>
      <c r="AK136" s="192"/>
      <c r="AL136" s="193"/>
      <c r="AM136" s="191"/>
      <c r="AN136" s="192"/>
      <c r="AO136" s="192"/>
      <c r="AP136" s="193"/>
      <c r="AQ136" s="191"/>
      <c r="AR136" s="192"/>
      <c r="AS136" s="192"/>
      <c r="AT136" s="193"/>
      <c r="AU136" s="191"/>
      <c r="AV136" s="192"/>
      <c r="AW136" s="192"/>
      <c r="AX136" s="193"/>
      <c r="AY136" s="191"/>
      <c r="AZ136" s="192"/>
      <c r="BA136" s="192"/>
      <c r="BB136" s="193"/>
      <c r="BC136" s="191"/>
      <c r="BD136" s="192"/>
      <c r="BE136" s="192"/>
      <c r="BF136" s="193"/>
      <c r="BG136" s="194" t="str">
        <f t="shared" si="45"/>
        <v>n.é.</v>
      </c>
      <c r="BH136" s="195"/>
    </row>
    <row r="137" spans="1:60" ht="20.100000000000001" customHeight="1">
      <c r="A137" s="220" t="s">
        <v>769</v>
      </c>
      <c r="B137" s="216"/>
      <c r="C137" s="180" t="s">
        <v>913</v>
      </c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2"/>
      <c r="AC137" s="196" t="s">
        <v>96</v>
      </c>
      <c r="AD137" s="197"/>
      <c r="AE137" s="188">
        <f>SUM(AE130:AH136)</f>
        <v>39068</v>
      </c>
      <c r="AF137" s="189"/>
      <c r="AG137" s="189"/>
      <c r="AH137" s="190"/>
      <c r="AI137" s="188">
        <f t="shared" ref="AI137" si="108">SUM(AI130:AL136)</f>
        <v>0</v>
      </c>
      <c r="AJ137" s="189"/>
      <c r="AK137" s="189"/>
      <c r="AL137" s="190"/>
      <c r="AM137" s="188">
        <f t="shared" ref="AM137" si="109">SUM(AM130:AP136)</f>
        <v>0</v>
      </c>
      <c r="AN137" s="189"/>
      <c r="AO137" s="189"/>
      <c r="AP137" s="190"/>
      <c r="AQ137" s="188">
        <f t="shared" ref="AQ137" si="110">SUM(AQ130:AT136)</f>
        <v>0</v>
      </c>
      <c r="AR137" s="189"/>
      <c r="AS137" s="189"/>
      <c r="AT137" s="190"/>
      <c r="AU137" s="188">
        <f t="shared" ref="AU137" si="111">SUM(AU130:AX136)</f>
        <v>0</v>
      </c>
      <c r="AV137" s="189"/>
      <c r="AW137" s="189"/>
      <c r="AX137" s="190"/>
      <c r="AY137" s="188">
        <f t="shared" ref="AY137" si="112">SUM(AY130:BB136)</f>
        <v>0</v>
      </c>
      <c r="AZ137" s="189"/>
      <c r="BA137" s="189"/>
      <c r="BB137" s="190"/>
      <c r="BC137" s="188">
        <f t="shared" ref="BC137" si="113">SUM(BC130:BF136)</f>
        <v>0</v>
      </c>
      <c r="BD137" s="189"/>
      <c r="BE137" s="189"/>
      <c r="BF137" s="190"/>
      <c r="BG137" s="168" t="str">
        <f t="shared" si="45"/>
        <v>n.é.</v>
      </c>
      <c r="BH137" s="169"/>
    </row>
    <row r="138" spans="1:60" ht="20.100000000000001" customHeight="1">
      <c r="A138" s="221" t="s">
        <v>770</v>
      </c>
      <c r="B138" s="215"/>
      <c r="C138" s="159" t="s">
        <v>75</v>
      </c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1"/>
      <c r="AC138" s="198" t="s">
        <v>97</v>
      </c>
      <c r="AD138" s="199"/>
      <c r="AE138" s="164">
        <f>IF(VLOOKUP($AC138,'04'!$AC$8:$BH$265,3,FALSE)+VLOOKUP($AC138,'05'!$AC$8:$BP$229,7,FALSE)+VLOOKUP($AC138,'05'!$AC$8:$BP$229,11,FALSE)+VLOOKUP($AC138,'06'!$AC$8:$BH$229,3,FALSE)=0,"",VLOOKUP($AC138,'04'!$AC$8:$BH$265,3,FALSE)+VLOOKUP($AC138,'05'!$AC$8:$BP$229,7,FALSE)+VLOOKUP($AC138,'05'!$AC$8:$BP$229,11,FALSE)+VLOOKUP($AC138,'06'!$AC$8:$BH$229,3,FALSE))</f>
        <v>967</v>
      </c>
      <c r="AF138" s="165"/>
      <c r="AG138" s="165"/>
      <c r="AH138" s="166"/>
      <c r="AI138" s="191"/>
      <c r="AJ138" s="192"/>
      <c r="AK138" s="192"/>
      <c r="AL138" s="193"/>
      <c r="AM138" s="191"/>
      <c r="AN138" s="192"/>
      <c r="AO138" s="192"/>
      <c r="AP138" s="193"/>
      <c r="AQ138" s="191"/>
      <c r="AR138" s="192"/>
      <c r="AS138" s="192"/>
      <c r="AT138" s="193"/>
      <c r="AU138" s="191"/>
      <c r="AV138" s="192"/>
      <c r="AW138" s="192"/>
      <c r="AX138" s="193"/>
      <c r="AY138" s="191"/>
      <c r="AZ138" s="192"/>
      <c r="BA138" s="192"/>
      <c r="BB138" s="193"/>
      <c r="BC138" s="191"/>
      <c r="BD138" s="192"/>
      <c r="BE138" s="192"/>
      <c r="BF138" s="193"/>
      <c r="BG138" s="194" t="str">
        <f t="shared" si="45"/>
        <v>n.é.</v>
      </c>
      <c r="BH138" s="195"/>
    </row>
    <row r="139" spans="1:60" ht="20.100000000000001" customHeight="1">
      <c r="A139" s="221" t="s">
        <v>771</v>
      </c>
      <c r="B139" s="215"/>
      <c r="C139" s="159" t="s">
        <v>76</v>
      </c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1"/>
      <c r="AC139" s="198" t="s">
        <v>98</v>
      </c>
      <c r="AD139" s="199"/>
      <c r="AE139" s="164">
        <f>IF(VLOOKUP($AC139,'04'!$AC$8:$BH$265,3,FALSE)+VLOOKUP($AC139,'05'!$AC$8:$BP$229,7,FALSE)+VLOOKUP($AC139,'05'!$AC$8:$BP$229,11,FALSE)+VLOOKUP($AC139,'06'!$AC$8:$BH$229,3,FALSE)=0,"",VLOOKUP($AC139,'04'!$AC$8:$BH$265,3,FALSE)+VLOOKUP($AC139,'05'!$AC$8:$BP$229,7,FALSE)+VLOOKUP($AC139,'05'!$AC$8:$BP$229,11,FALSE)+VLOOKUP($AC139,'06'!$AC$8:$BH$229,3,FALSE))</f>
        <v>100</v>
      </c>
      <c r="AF139" s="165"/>
      <c r="AG139" s="165"/>
      <c r="AH139" s="166"/>
      <c r="AI139" s="191"/>
      <c r="AJ139" s="192"/>
      <c r="AK139" s="192"/>
      <c r="AL139" s="193"/>
      <c r="AM139" s="191"/>
      <c r="AN139" s="192"/>
      <c r="AO139" s="192"/>
      <c r="AP139" s="193"/>
      <c r="AQ139" s="191"/>
      <c r="AR139" s="192"/>
      <c r="AS139" s="192"/>
      <c r="AT139" s="193"/>
      <c r="AU139" s="191"/>
      <c r="AV139" s="192"/>
      <c r="AW139" s="192"/>
      <c r="AX139" s="193"/>
      <c r="AY139" s="191"/>
      <c r="AZ139" s="192"/>
      <c r="BA139" s="192"/>
      <c r="BB139" s="193"/>
      <c r="BC139" s="191"/>
      <c r="BD139" s="192"/>
      <c r="BE139" s="192"/>
      <c r="BF139" s="193"/>
      <c r="BG139" s="194" t="str">
        <f t="shared" si="45"/>
        <v>n.é.</v>
      </c>
      <c r="BH139" s="195"/>
    </row>
    <row r="140" spans="1:60" ht="20.100000000000001" customHeight="1">
      <c r="A140" s="220" t="s">
        <v>772</v>
      </c>
      <c r="B140" s="216"/>
      <c r="C140" s="180" t="s">
        <v>914</v>
      </c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2"/>
      <c r="AC140" s="196" t="s">
        <v>99</v>
      </c>
      <c r="AD140" s="197"/>
      <c r="AE140" s="188">
        <f>SUM(AE138:AH139)</f>
        <v>1067</v>
      </c>
      <c r="AF140" s="189"/>
      <c r="AG140" s="189"/>
      <c r="AH140" s="190"/>
      <c r="AI140" s="188">
        <f t="shared" ref="AI140" si="114">SUM(AI138:AL139)</f>
        <v>0</v>
      </c>
      <c r="AJ140" s="189"/>
      <c r="AK140" s="189"/>
      <c r="AL140" s="190"/>
      <c r="AM140" s="188">
        <f t="shared" ref="AM140" si="115">SUM(AM138:AP139)</f>
        <v>0</v>
      </c>
      <c r="AN140" s="189"/>
      <c r="AO140" s="189"/>
      <c r="AP140" s="190"/>
      <c r="AQ140" s="188">
        <f t="shared" ref="AQ140" si="116">SUM(AQ138:AT139)</f>
        <v>0</v>
      </c>
      <c r="AR140" s="189"/>
      <c r="AS140" s="189"/>
      <c r="AT140" s="190"/>
      <c r="AU140" s="188">
        <f t="shared" ref="AU140" si="117">SUM(AU138:AX139)</f>
        <v>0</v>
      </c>
      <c r="AV140" s="189"/>
      <c r="AW140" s="189"/>
      <c r="AX140" s="190"/>
      <c r="AY140" s="188">
        <f t="shared" ref="AY140" si="118">SUM(AY138:BB139)</f>
        <v>0</v>
      </c>
      <c r="AZ140" s="189"/>
      <c r="BA140" s="189"/>
      <c r="BB140" s="190"/>
      <c r="BC140" s="188">
        <f t="shared" ref="BC140" si="119">SUM(BC138:BF139)</f>
        <v>0</v>
      </c>
      <c r="BD140" s="189"/>
      <c r="BE140" s="189"/>
      <c r="BF140" s="190"/>
      <c r="BG140" s="168" t="str">
        <f t="shared" si="45"/>
        <v>n.é.</v>
      </c>
      <c r="BH140" s="169"/>
    </row>
    <row r="141" spans="1:60" ht="20.100000000000001" customHeight="1">
      <c r="A141" s="157" t="s">
        <v>773</v>
      </c>
      <c r="B141" s="215"/>
      <c r="C141" s="159" t="s">
        <v>77</v>
      </c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1"/>
      <c r="AC141" s="198" t="s">
        <v>100</v>
      </c>
      <c r="AD141" s="199"/>
      <c r="AE141" s="164">
        <f>IF(VLOOKUP($AC141,'04'!$AC$8:$BH$265,3,FALSE)+VLOOKUP($AC141,'05'!$AC$8:$BP$229,7,FALSE)+VLOOKUP($AC141,'05'!$AC$8:$BP$229,11,FALSE)+VLOOKUP($AC141,'06'!$AC$8:$BH$229,3,FALSE)=0,"",VLOOKUP($AC141,'04'!$AC$8:$BH$265,3,FALSE)+VLOOKUP($AC141,'05'!$AC$8:$BP$229,7,FALSE)+VLOOKUP($AC141,'05'!$AC$8:$BP$229,11,FALSE)+VLOOKUP($AC141,'06'!$AC$8:$BH$229,3,FALSE))</f>
        <v>16665</v>
      </c>
      <c r="AF141" s="165"/>
      <c r="AG141" s="165"/>
      <c r="AH141" s="166"/>
      <c r="AI141" s="191"/>
      <c r="AJ141" s="192"/>
      <c r="AK141" s="192"/>
      <c r="AL141" s="193"/>
      <c r="AM141" s="191"/>
      <c r="AN141" s="192"/>
      <c r="AO141" s="192"/>
      <c r="AP141" s="193"/>
      <c r="AQ141" s="191"/>
      <c r="AR141" s="192"/>
      <c r="AS141" s="192"/>
      <c r="AT141" s="193"/>
      <c r="AU141" s="191"/>
      <c r="AV141" s="192"/>
      <c r="AW141" s="192"/>
      <c r="AX141" s="193"/>
      <c r="AY141" s="191"/>
      <c r="AZ141" s="192"/>
      <c r="BA141" s="192"/>
      <c r="BB141" s="193"/>
      <c r="BC141" s="191"/>
      <c r="BD141" s="192"/>
      <c r="BE141" s="192"/>
      <c r="BF141" s="193"/>
      <c r="BG141" s="194" t="str">
        <f t="shared" si="45"/>
        <v>n.é.</v>
      </c>
      <c r="BH141" s="195"/>
    </row>
    <row r="142" spans="1:60" ht="20.100000000000001" customHeight="1">
      <c r="A142" s="157" t="s">
        <v>774</v>
      </c>
      <c r="B142" s="215"/>
      <c r="C142" s="159" t="s">
        <v>78</v>
      </c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1"/>
      <c r="AC142" s="198" t="s">
        <v>101</v>
      </c>
      <c r="AD142" s="199"/>
      <c r="AE142" s="164">
        <f>IF(VLOOKUP($AC142,'04'!$AC$8:$BH$265,3,FALSE)+VLOOKUP($AC142,'05'!$AC$8:$BP$229,7,FALSE)+VLOOKUP($AC142,'05'!$AC$8:$BP$229,11,FALSE)+VLOOKUP($AC142,'06'!$AC$8:$BH$229,3,FALSE)=0,"",VLOOKUP($AC142,'04'!$AC$8:$BH$265,3,FALSE)+VLOOKUP($AC142,'05'!$AC$8:$BP$229,7,FALSE)+VLOOKUP($AC142,'05'!$AC$8:$BP$229,11,FALSE)+VLOOKUP($AC142,'06'!$AC$8:$BH$229,3,FALSE))</f>
        <v>5250</v>
      </c>
      <c r="AF142" s="165"/>
      <c r="AG142" s="165"/>
      <c r="AH142" s="166"/>
      <c r="AI142" s="191"/>
      <c r="AJ142" s="192"/>
      <c r="AK142" s="192"/>
      <c r="AL142" s="193"/>
      <c r="AM142" s="191"/>
      <c r="AN142" s="192"/>
      <c r="AO142" s="192"/>
      <c r="AP142" s="193"/>
      <c r="AQ142" s="191"/>
      <c r="AR142" s="192"/>
      <c r="AS142" s="192"/>
      <c r="AT142" s="193"/>
      <c r="AU142" s="191"/>
      <c r="AV142" s="192"/>
      <c r="AW142" s="192"/>
      <c r="AX142" s="193"/>
      <c r="AY142" s="191"/>
      <c r="AZ142" s="192"/>
      <c r="BA142" s="192"/>
      <c r="BB142" s="193"/>
      <c r="BC142" s="191"/>
      <c r="BD142" s="192"/>
      <c r="BE142" s="192"/>
      <c r="BF142" s="193"/>
      <c r="BG142" s="194" t="str">
        <f t="shared" ref="BG142:BG205" si="120">IF(AI142&gt;0,BC142/AI142,"n.é.")</f>
        <v>n.é.</v>
      </c>
      <c r="BH142" s="195"/>
    </row>
    <row r="143" spans="1:60" ht="20.100000000000001" customHeight="1">
      <c r="A143" s="157" t="s">
        <v>775</v>
      </c>
      <c r="B143" s="215"/>
      <c r="C143" s="159" t="s">
        <v>79</v>
      </c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1"/>
      <c r="AC143" s="198" t="s">
        <v>102</v>
      </c>
      <c r="AD143" s="199"/>
      <c r="AE143" s="164" t="str">
        <f>IF(VLOOKUP($AC143,'04'!$AC$8:$BH$265,3,FALSE)+VLOOKUP($AC143,'05'!$AC$8:$BP$229,7,FALSE)+VLOOKUP($AC143,'05'!$AC$8:$BP$229,11,FALSE)+VLOOKUP($AC143,'06'!$AC$8:$BH$229,3,FALSE)=0,"",VLOOKUP($AC143,'04'!$AC$8:$BH$265,3,FALSE)+VLOOKUP($AC143,'05'!$AC$8:$BP$229,7,FALSE)+VLOOKUP($AC143,'05'!$AC$8:$BP$229,11,FALSE)+VLOOKUP($AC143,'06'!$AC$8:$BH$229,3,FALSE))</f>
        <v/>
      </c>
      <c r="AF143" s="165"/>
      <c r="AG143" s="165"/>
      <c r="AH143" s="166"/>
      <c r="AI143" s="191"/>
      <c r="AJ143" s="192"/>
      <c r="AK143" s="192"/>
      <c r="AL143" s="193"/>
      <c r="AM143" s="191"/>
      <c r="AN143" s="192"/>
      <c r="AO143" s="192"/>
      <c r="AP143" s="193"/>
      <c r="AQ143" s="191"/>
      <c r="AR143" s="192"/>
      <c r="AS143" s="192"/>
      <c r="AT143" s="193"/>
      <c r="AU143" s="191"/>
      <c r="AV143" s="192"/>
      <c r="AW143" s="192"/>
      <c r="AX143" s="193"/>
      <c r="AY143" s="191"/>
      <c r="AZ143" s="192"/>
      <c r="BA143" s="192"/>
      <c r="BB143" s="193"/>
      <c r="BC143" s="191"/>
      <c r="BD143" s="192"/>
      <c r="BE143" s="192"/>
      <c r="BF143" s="193"/>
      <c r="BG143" s="194" t="str">
        <f t="shared" si="120"/>
        <v>n.é.</v>
      </c>
      <c r="BH143" s="195"/>
    </row>
    <row r="144" spans="1:60" ht="20.100000000000001" customHeight="1">
      <c r="A144" s="157" t="s">
        <v>776</v>
      </c>
      <c r="B144" s="215"/>
      <c r="C144" s="159" t="s">
        <v>80</v>
      </c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1"/>
      <c r="AC144" s="198" t="s">
        <v>103</v>
      </c>
      <c r="AD144" s="199"/>
      <c r="AE144" s="164" t="str">
        <f>IF(VLOOKUP($AC144,'04'!$AC$8:$BH$265,3,FALSE)+VLOOKUP($AC144,'05'!$AC$8:$BP$229,7,FALSE)+VLOOKUP($AC144,'05'!$AC$8:$BP$229,11,FALSE)+VLOOKUP($AC144,'06'!$AC$8:$BH$229,3,FALSE)=0,"",VLOOKUP($AC144,'04'!$AC$8:$BH$265,3,FALSE)+VLOOKUP($AC144,'05'!$AC$8:$BP$229,7,FALSE)+VLOOKUP($AC144,'05'!$AC$8:$BP$229,11,FALSE)+VLOOKUP($AC144,'06'!$AC$8:$BH$229,3,FALSE))</f>
        <v/>
      </c>
      <c r="AF144" s="165"/>
      <c r="AG144" s="165"/>
      <c r="AH144" s="166"/>
      <c r="AI144" s="191"/>
      <c r="AJ144" s="192"/>
      <c r="AK144" s="192"/>
      <c r="AL144" s="193"/>
      <c r="AM144" s="191"/>
      <c r="AN144" s="192"/>
      <c r="AO144" s="192"/>
      <c r="AP144" s="193"/>
      <c r="AQ144" s="191"/>
      <c r="AR144" s="192"/>
      <c r="AS144" s="192"/>
      <c r="AT144" s="193"/>
      <c r="AU144" s="191"/>
      <c r="AV144" s="192"/>
      <c r="AW144" s="192"/>
      <c r="AX144" s="193"/>
      <c r="AY144" s="191"/>
      <c r="AZ144" s="192"/>
      <c r="BA144" s="192"/>
      <c r="BB144" s="193"/>
      <c r="BC144" s="191"/>
      <c r="BD144" s="192"/>
      <c r="BE144" s="192"/>
      <c r="BF144" s="193"/>
      <c r="BG144" s="194" t="str">
        <f t="shared" si="120"/>
        <v>n.é.</v>
      </c>
      <c r="BH144" s="195"/>
    </row>
    <row r="145" spans="1:60" ht="20.100000000000001" customHeight="1">
      <c r="A145" s="157" t="s">
        <v>777</v>
      </c>
      <c r="B145" s="215"/>
      <c r="C145" s="159" t="s">
        <v>81</v>
      </c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1"/>
      <c r="AC145" s="198" t="s">
        <v>104</v>
      </c>
      <c r="AD145" s="199"/>
      <c r="AE145" s="164">
        <f>IF(VLOOKUP($AC145,'04'!$AC$8:$BH$265,3,FALSE)+VLOOKUP($AC145,'05'!$AC$8:$BP$229,7,FALSE)+VLOOKUP($AC145,'05'!$AC$8:$BP$229,11,FALSE)+VLOOKUP($AC145,'06'!$AC$8:$BH$229,3,FALSE)=0,"",VLOOKUP($AC145,'04'!$AC$8:$BH$265,3,FALSE)+VLOOKUP($AC145,'05'!$AC$8:$BP$229,7,FALSE)+VLOOKUP($AC145,'05'!$AC$8:$BP$229,11,FALSE)+VLOOKUP($AC145,'06'!$AC$8:$BH$229,3,FALSE))</f>
        <v>1474</v>
      </c>
      <c r="AF145" s="165"/>
      <c r="AG145" s="165"/>
      <c r="AH145" s="166"/>
      <c r="AI145" s="191"/>
      <c r="AJ145" s="192"/>
      <c r="AK145" s="192"/>
      <c r="AL145" s="193"/>
      <c r="AM145" s="191"/>
      <c r="AN145" s="192"/>
      <c r="AO145" s="192"/>
      <c r="AP145" s="193"/>
      <c r="AQ145" s="191"/>
      <c r="AR145" s="192"/>
      <c r="AS145" s="192"/>
      <c r="AT145" s="193"/>
      <c r="AU145" s="191"/>
      <c r="AV145" s="192"/>
      <c r="AW145" s="192"/>
      <c r="AX145" s="193"/>
      <c r="AY145" s="191"/>
      <c r="AZ145" s="192"/>
      <c r="BA145" s="192"/>
      <c r="BB145" s="193"/>
      <c r="BC145" s="191"/>
      <c r="BD145" s="192"/>
      <c r="BE145" s="192"/>
      <c r="BF145" s="193"/>
      <c r="BG145" s="194" t="str">
        <f t="shared" si="120"/>
        <v>n.é.</v>
      </c>
      <c r="BH145" s="195"/>
    </row>
    <row r="146" spans="1:60" ht="20.100000000000001" customHeight="1">
      <c r="A146" s="170" t="s">
        <v>778</v>
      </c>
      <c r="B146" s="216"/>
      <c r="C146" s="180" t="s">
        <v>915</v>
      </c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2"/>
      <c r="AC146" s="196" t="s">
        <v>105</v>
      </c>
      <c r="AD146" s="197"/>
      <c r="AE146" s="188">
        <f>SUM(AE141:AH145)</f>
        <v>23389</v>
      </c>
      <c r="AF146" s="189"/>
      <c r="AG146" s="189"/>
      <c r="AH146" s="190"/>
      <c r="AI146" s="188">
        <f t="shared" ref="AI146" si="121">SUM(AI141:AL145)</f>
        <v>0</v>
      </c>
      <c r="AJ146" s="189"/>
      <c r="AK146" s="189"/>
      <c r="AL146" s="190"/>
      <c r="AM146" s="188">
        <f t="shared" ref="AM146" si="122">SUM(AM141:AP145)</f>
        <v>0</v>
      </c>
      <c r="AN146" s="189"/>
      <c r="AO146" s="189"/>
      <c r="AP146" s="190"/>
      <c r="AQ146" s="188">
        <f t="shared" ref="AQ146" si="123">SUM(AQ141:AT145)</f>
        <v>0</v>
      </c>
      <c r="AR146" s="189"/>
      <c r="AS146" s="189"/>
      <c r="AT146" s="190"/>
      <c r="AU146" s="188">
        <f t="shared" ref="AU146" si="124">SUM(AU141:AX145)</f>
        <v>0</v>
      </c>
      <c r="AV146" s="189"/>
      <c r="AW146" s="189"/>
      <c r="AX146" s="190"/>
      <c r="AY146" s="188">
        <f t="shared" ref="AY146" si="125">SUM(AY141:BB145)</f>
        <v>0</v>
      </c>
      <c r="AZ146" s="189"/>
      <c r="BA146" s="189"/>
      <c r="BB146" s="190"/>
      <c r="BC146" s="188">
        <f t="shared" ref="BC146" si="126">SUM(BC141:BF145)</f>
        <v>0</v>
      </c>
      <c r="BD146" s="189"/>
      <c r="BE146" s="189"/>
      <c r="BF146" s="190"/>
      <c r="BG146" s="168" t="str">
        <f t="shared" si="120"/>
        <v>n.é.</v>
      </c>
      <c r="BH146" s="169"/>
    </row>
    <row r="147" spans="1:60" ht="20.100000000000001" customHeight="1">
      <c r="A147" s="170" t="s">
        <v>779</v>
      </c>
      <c r="B147" s="216"/>
      <c r="C147" s="180" t="s">
        <v>916</v>
      </c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2"/>
      <c r="AC147" s="196" t="s">
        <v>57</v>
      </c>
      <c r="AD147" s="197"/>
      <c r="AE147" s="188">
        <f>AE126+AE129+AE137+AE140+AE146</f>
        <v>97448</v>
      </c>
      <c r="AF147" s="189"/>
      <c r="AG147" s="189"/>
      <c r="AH147" s="190"/>
      <c r="AI147" s="188">
        <f t="shared" ref="AI147" si="127">AI126+AI129+AI137+AI140+AI146</f>
        <v>0</v>
      </c>
      <c r="AJ147" s="189"/>
      <c r="AK147" s="189"/>
      <c r="AL147" s="190"/>
      <c r="AM147" s="188">
        <f t="shared" ref="AM147" si="128">AM126+AM129+AM137+AM140+AM146</f>
        <v>0</v>
      </c>
      <c r="AN147" s="189"/>
      <c r="AO147" s="189"/>
      <c r="AP147" s="190"/>
      <c r="AQ147" s="188">
        <f t="shared" ref="AQ147" si="129">AQ126+AQ129+AQ137+AQ140+AQ146</f>
        <v>0</v>
      </c>
      <c r="AR147" s="189"/>
      <c r="AS147" s="189"/>
      <c r="AT147" s="190"/>
      <c r="AU147" s="188">
        <f t="shared" ref="AU147" si="130">AU126+AU129+AU137+AU140+AU146</f>
        <v>0</v>
      </c>
      <c r="AV147" s="189"/>
      <c r="AW147" s="189"/>
      <c r="AX147" s="190"/>
      <c r="AY147" s="188">
        <f t="shared" ref="AY147" si="131">AY126+AY129+AY137+AY140+AY146</f>
        <v>0</v>
      </c>
      <c r="AZ147" s="189"/>
      <c r="BA147" s="189"/>
      <c r="BB147" s="190"/>
      <c r="BC147" s="188">
        <f t="shared" ref="BC147" si="132">BC126+BC129+BC137+BC140+BC146</f>
        <v>0</v>
      </c>
      <c r="BD147" s="189"/>
      <c r="BE147" s="189"/>
      <c r="BF147" s="190"/>
      <c r="BG147" s="168" t="str">
        <f t="shared" si="120"/>
        <v>n.é.</v>
      </c>
      <c r="BH147" s="169"/>
    </row>
    <row r="148" spans="1:60" ht="20.100000000000001" customHeight="1">
      <c r="A148" s="157" t="s">
        <v>780</v>
      </c>
      <c r="B148" s="215"/>
      <c r="C148" s="159" t="s">
        <v>108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1"/>
      <c r="AC148" s="198" t="s">
        <v>116</v>
      </c>
      <c r="AD148" s="199"/>
      <c r="AE148" s="164" t="str">
        <f>IF(VLOOKUP($AC148,'04'!$AC$8:$BH$265,3,FALSE)+VLOOKUP($AC148,'05'!$AC$8:$BP$229,7,FALSE)+VLOOKUP($AC148,'05'!$AC$8:$BP$229,11,FALSE)+VLOOKUP($AC148,'06'!$AC$8:$BH$229,3,FALSE)=0,"",VLOOKUP($AC148,'04'!$AC$8:$BH$265,3,FALSE)+VLOOKUP($AC148,'05'!$AC$8:$BP$229,7,FALSE)+VLOOKUP($AC148,'05'!$AC$8:$BP$229,11,FALSE)+VLOOKUP($AC148,'06'!$AC$8:$BH$229,3,FALSE))</f>
        <v/>
      </c>
      <c r="AF148" s="165"/>
      <c r="AG148" s="165"/>
      <c r="AH148" s="166"/>
      <c r="AI148" s="191"/>
      <c r="AJ148" s="192"/>
      <c r="AK148" s="192"/>
      <c r="AL148" s="193"/>
      <c r="AM148" s="191"/>
      <c r="AN148" s="192"/>
      <c r="AO148" s="192"/>
      <c r="AP148" s="193"/>
      <c r="AQ148" s="191"/>
      <c r="AR148" s="192"/>
      <c r="AS148" s="192"/>
      <c r="AT148" s="193"/>
      <c r="AU148" s="191"/>
      <c r="AV148" s="192"/>
      <c r="AW148" s="192"/>
      <c r="AX148" s="193"/>
      <c r="AY148" s="191"/>
      <c r="AZ148" s="192"/>
      <c r="BA148" s="192"/>
      <c r="BB148" s="193"/>
      <c r="BC148" s="191"/>
      <c r="BD148" s="192"/>
      <c r="BE148" s="192"/>
      <c r="BF148" s="193"/>
      <c r="BG148" s="194" t="str">
        <f t="shared" si="120"/>
        <v>n.é.</v>
      </c>
      <c r="BH148" s="195"/>
    </row>
    <row r="149" spans="1:60" ht="20.100000000000001" customHeight="1">
      <c r="A149" s="157" t="s">
        <v>781</v>
      </c>
      <c r="B149" s="215"/>
      <c r="C149" s="159" t="s">
        <v>109</v>
      </c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1"/>
      <c r="AC149" s="198" t="s">
        <v>117</v>
      </c>
      <c r="AD149" s="199"/>
      <c r="AE149" s="164" t="str">
        <f>IF(VLOOKUP($AC149,'04'!$AC$8:$BH$265,3,FALSE)+VLOOKUP($AC149,'05'!$AC$8:$BP$229,7,FALSE)+VLOOKUP($AC149,'05'!$AC$8:$BP$229,11,FALSE)+VLOOKUP($AC149,'06'!$AC$8:$BH$229,3,FALSE)=0,"",VLOOKUP($AC149,'04'!$AC$8:$BH$265,3,FALSE)+VLOOKUP($AC149,'05'!$AC$8:$BP$229,7,FALSE)+VLOOKUP($AC149,'05'!$AC$8:$BP$229,11,FALSE)+VLOOKUP($AC149,'06'!$AC$8:$BH$229,3,FALSE))</f>
        <v/>
      </c>
      <c r="AF149" s="165"/>
      <c r="AG149" s="165"/>
      <c r="AH149" s="166"/>
      <c r="AI149" s="191"/>
      <c r="AJ149" s="192"/>
      <c r="AK149" s="192"/>
      <c r="AL149" s="193"/>
      <c r="AM149" s="191"/>
      <c r="AN149" s="192"/>
      <c r="AO149" s="192"/>
      <c r="AP149" s="193"/>
      <c r="AQ149" s="191"/>
      <c r="AR149" s="192"/>
      <c r="AS149" s="192"/>
      <c r="AT149" s="193"/>
      <c r="AU149" s="191"/>
      <c r="AV149" s="192"/>
      <c r="AW149" s="192"/>
      <c r="AX149" s="193"/>
      <c r="AY149" s="191"/>
      <c r="AZ149" s="192"/>
      <c r="BA149" s="192"/>
      <c r="BB149" s="193"/>
      <c r="BC149" s="191"/>
      <c r="BD149" s="192"/>
      <c r="BE149" s="192"/>
      <c r="BF149" s="193"/>
      <c r="BG149" s="194" t="str">
        <f t="shared" si="120"/>
        <v>n.é.</v>
      </c>
      <c r="BH149" s="195"/>
    </row>
    <row r="150" spans="1:60" ht="20.100000000000001" customHeight="1">
      <c r="A150" s="157" t="s">
        <v>782</v>
      </c>
      <c r="B150" s="215"/>
      <c r="C150" s="217" t="s">
        <v>110</v>
      </c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9"/>
      <c r="AC150" s="198" t="s">
        <v>118</v>
      </c>
      <c r="AD150" s="199"/>
      <c r="AE150" s="164" t="str">
        <f>IF(VLOOKUP($AC150,'04'!$AC$8:$BH$265,3,FALSE)+VLOOKUP($AC150,'05'!$AC$8:$BP$229,7,FALSE)+VLOOKUP($AC150,'05'!$AC$8:$BP$229,11,FALSE)+VLOOKUP($AC150,'06'!$AC$8:$BH$229,3,FALSE)=0,"",VLOOKUP($AC150,'04'!$AC$8:$BH$265,3,FALSE)+VLOOKUP($AC150,'05'!$AC$8:$BP$229,7,FALSE)+VLOOKUP($AC150,'05'!$AC$8:$BP$229,11,FALSE)+VLOOKUP($AC150,'06'!$AC$8:$BH$229,3,FALSE))</f>
        <v/>
      </c>
      <c r="AF150" s="165"/>
      <c r="AG150" s="165"/>
      <c r="AH150" s="166"/>
      <c r="AI150" s="191"/>
      <c r="AJ150" s="192"/>
      <c r="AK150" s="192"/>
      <c r="AL150" s="193"/>
      <c r="AM150" s="191"/>
      <c r="AN150" s="192"/>
      <c r="AO150" s="192"/>
      <c r="AP150" s="193"/>
      <c r="AQ150" s="191"/>
      <c r="AR150" s="192"/>
      <c r="AS150" s="192"/>
      <c r="AT150" s="193"/>
      <c r="AU150" s="191"/>
      <c r="AV150" s="192"/>
      <c r="AW150" s="192"/>
      <c r="AX150" s="193"/>
      <c r="AY150" s="191"/>
      <c r="AZ150" s="192"/>
      <c r="BA150" s="192"/>
      <c r="BB150" s="193"/>
      <c r="BC150" s="191"/>
      <c r="BD150" s="192"/>
      <c r="BE150" s="192"/>
      <c r="BF150" s="193"/>
      <c r="BG150" s="194" t="str">
        <f t="shared" si="120"/>
        <v>n.é.</v>
      </c>
      <c r="BH150" s="195"/>
    </row>
    <row r="151" spans="1:60" ht="20.100000000000001" customHeight="1">
      <c r="A151" s="157" t="s">
        <v>783</v>
      </c>
      <c r="B151" s="215"/>
      <c r="C151" s="217" t="s">
        <v>111</v>
      </c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9"/>
      <c r="AC151" s="198" t="s">
        <v>119</v>
      </c>
      <c r="AD151" s="199"/>
      <c r="AE151" s="164" t="str">
        <f>IF(VLOOKUP($AC151,'04'!$AC$8:$BH$265,3,FALSE)+VLOOKUP($AC151,'05'!$AC$8:$BP$229,7,FALSE)+VLOOKUP($AC151,'05'!$AC$8:$BP$229,11,FALSE)+VLOOKUP($AC151,'06'!$AC$8:$BH$229,3,FALSE)=0,"",VLOOKUP($AC151,'04'!$AC$8:$BH$265,3,FALSE)+VLOOKUP($AC151,'05'!$AC$8:$BP$229,7,FALSE)+VLOOKUP($AC151,'05'!$AC$8:$BP$229,11,FALSE)+VLOOKUP($AC151,'06'!$AC$8:$BH$229,3,FALSE))</f>
        <v/>
      </c>
      <c r="AF151" s="165"/>
      <c r="AG151" s="165"/>
      <c r="AH151" s="166"/>
      <c r="AI151" s="191"/>
      <c r="AJ151" s="192"/>
      <c r="AK151" s="192"/>
      <c r="AL151" s="193"/>
      <c r="AM151" s="191"/>
      <c r="AN151" s="192"/>
      <c r="AO151" s="192"/>
      <c r="AP151" s="193"/>
      <c r="AQ151" s="191"/>
      <c r="AR151" s="192"/>
      <c r="AS151" s="192"/>
      <c r="AT151" s="193"/>
      <c r="AU151" s="191"/>
      <c r="AV151" s="192"/>
      <c r="AW151" s="192"/>
      <c r="AX151" s="193"/>
      <c r="AY151" s="191"/>
      <c r="AZ151" s="192"/>
      <c r="BA151" s="192"/>
      <c r="BB151" s="193"/>
      <c r="BC151" s="191"/>
      <c r="BD151" s="192"/>
      <c r="BE151" s="192"/>
      <c r="BF151" s="193"/>
      <c r="BG151" s="194" t="str">
        <f t="shared" si="120"/>
        <v>n.é.</v>
      </c>
      <c r="BH151" s="195"/>
    </row>
    <row r="152" spans="1:60" ht="20.100000000000001" customHeight="1">
      <c r="A152" s="157" t="s">
        <v>784</v>
      </c>
      <c r="B152" s="215"/>
      <c r="C152" s="217" t="s">
        <v>112</v>
      </c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9"/>
      <c r="AC152" s="198" t="s">
        <v>120</v>
      </c>
      <c r="AD152" s="199"/>
      <c r="AE152" s="164" t="str">
        <f>IF(VLOOKUP($AC152,'04'!$AC$8:$BH$265,3,FALSE)+VLOOKUP($AC152,'05'!$AC$8:$BP$229,7,FALSE)+VLOOKUP($AC152,'05'!$AC$8:$BP$229,11,FALSE)+VLOOKUP($AC152,'06'!$AC$8:$BH$229,3,FALSE)=0,"",VLOOKUP($AC152,'04'!$AC$8:$BH$265,3,FALSE)+VLOOKUP($AC152,'05'!$AC$8:$BP$229,7,FALSE)+VLOOKUP($AC152,'05'!$AC$8:$BP$229,11,FALSE)+VLOOKUP($AC152,'06'!$AC$8:$BH$229,3,FALSE))</f>
        <v/>
      </c>
      <c r="AF152" s="165"/>
      <c r="AG152" s="165"/>
      <c r="AH152" s="166"/>
      <c r="AI152" s="191"/>
      <c r="AJ152" s="192"/>
      <c r="AK152" s="192"/>
      <c r="AL152" s="193"/>
      <c r="AM152" s="191"/>
      <c r="AN152" s="192"/>
      <c r="AO152" s="192"/>
      <c r="AP152" s="193"/>
      <c r="AQ152" s="191"/>
      <c r="AR152" s="192"/>
      <c r="AS152" s="192"/>
      <c r="AT152" s="193"/>
      <c r="AU152" s="191"/>
      <c r="AV152" s="192"/>
      <c r="AW152" s="192"/>
      <c r="AX152" s="193"/>
      <c r="AY152" s="191"/>
      <c r="AZ152" s="192"/>
      <c r="BA152" s="192"/>
      <c r="BB152" s="193"/>
      <c r="BC152" s="191"/>
      <c r="BD152" s="192"/>
      <c r="BE152" s="192"/>
      <c r="BF152" s="193"/>
      <c r="BG152" s="194" t="str">
        <f t="shared" si="120"/>
        <v>n.é.</v>
      </c>
      <c r="BH152" s="195"/>
    </row>
    <row r="153" spans="1:60" ht="20.100000000000001" customHeight="1">
      <c r="A153" s="157" t="s">
        <v>785</v>
      </c>
      <c r="B153" s="215"/>
      <c r="C153" s="159" t="s">
        <v>113</v>
      </c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1"/>
      <c r="AC153" s="198" t="s">
        <v>121</v>
      </c>
      <c r="AD153" s="199"/>
      <c r="AE153" s="164" t="str">
        <f>IF(VLOOKUP($AC153,'04'!$AC$8:$BH$265,3,FALSE)+VLOOKUP($AC153,'05'!$AC$8:$BP$229,7,FALSE)+VLOOKUP($AC153,'05'!$AC$8:$BP$229,11,FALSE)+VLOOKUP($AC153,'06'!$AC$8:$BH$229,3,FALSE)=0,"",VLOOKUP($AC153,'04'!$AC$8:$BH$265,3,FALSE)+VLOOKUP($AC153,'05'!$AC$8:$BP$229,7,FALSE)+VLOOKUP($AC153,'05'!$AC$8:$BP$229,11,FALSE)+VLOOKUP($AC153,'06'!$AC$8:$BH$229,3,FALSE))</f>
        <v/>
      </c>
      <c r="AF153" s="165"/>
      <c r="AG153" s="165"/>
      <c r="AH153" s="166"/>
      <c r="AI153" s="191"/>
      <c r="AJ153" s="192"/>
      <c r="AK153" s="192"/>
      <c r="AL153" s="193"/>
      <c r="AM153" s="191"/>
      <c r="AN153" s="192"/>
      <c r="AO153" s="192"/>
      <c r="AP153" s="193"/>
      <c r="AQ153" s="191"/>
      <c r="AR153" s="192"/>
      <c r="AS153" s="192"/>
      <c r="AT153" s="193"/>
      <c r="AU153" s="191"/>
      <c r="AV153" s="192"/>
      <c r="AW153" s="192"/>
      <c r="AX153" s="193"/>
      <c r="AY153" s="191"/>
      <c r="AZ153" s="192"/>
      <c r="BA153" s="192"/>
      <c r="BB153" s="193"/>
      <c r="BC153" s="191"/>
      <c r="BD153" s="192"/>
      <c r="BE153" s="192"/>
      <c r="BF153" s="193"/>
      <c r="BG153" s="194" t="str">
        <f t="shared" si="120"/>
        <v>n.é.</v>
      </c>
      <c r="BH153" s="195"/>
    </row>
    <row r="154" spans="1:60" ht="20.100000000000001" customHeight="1">
      <c r="A154" s="157" t="s">
        <v>786</v>
      </c>
      <c r="B154" s="215"/>
      <c r="C154" s="159" t="s">
        <v>114</v>
      </c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1"/>
      <c r="AC154" s="198" t="s">
        <v>122</v>
      </c>
      <c r="AD154" s="199"/>
      <c r="AE154" s="164">
        <f>IF(VLOOKUP($AC154,'04'!$AC$8:$BH$265,3,FALSE)+VLOOKUP($AC154,'05'!$AC$8:$BP$229,7,FALSE)+VLOOKUP($AC154,'05'!$AC$8:$BP$229,11,FALSE)+VLOOKUP($AC154,'06'!$AC$8:$BH$229,3,FALSE)=0,"",VLOOKUP($AC154,'04'!$AC$8:$BH$265,3,FALSE)+VLOOKUP($AC154,'05'!$AC$8:$BP$229,7,FALSE)+VLOOKUP($AC154,'05'!$AC$8:$BP$229,11,FALSE)+VLOOKUP($AC154,'06'!$AC$8:$BH$229,3,FALSE))</f>
        <v>80</v>
      </c>
      <c r="AF154" s="165"/>
      <c r="AG154" s="165"/>
      <c r="AH154" s="166"/>
      <c r="AI154" s="191"/>
      <c r="AJ154" s="192"/>
      <c r="AK154" s="192"/>
      <c r="AL154" s="193"/>
      <c r="AM154" s="191"/>
      <c r="AN154" s="192"/>
      <c r="AO154" s="192"/>
      <c r="AP154" s="193"/>
      <c r="AQ154" s="191"/>
      <c r="AR154" s="192"/>
      <c r="AS154" s="192"/>
      <c r="AT154" s="193"/>
      <c r="AU154" s="191"/>
      <c r="AV154" s="192"/>
      <c r="AW154" s="192"/>
      <c r="AX154" s="193"/>
      <c r="AY154" s="191"/>
      <c r="AZ154" s="192"/>
      <c r="BA154" s="192"/>
      <c r="BB154" s="193"/>
      <c r="BC154" s="191"/>
      <c r="BD154" s="192"/>
      <c r="BE154" s="192"/>
      <c r="BF154" s="193"/>
      <c r="BG154" s="194" t="str">
        <f t="shared" si="120"/>
        <v>n.é.</v>
      </c>
      <c r="BH154" s="195"/>
    </row>
    <row r="155" spans="1:60" ht="20.100000000000001" customHeight="1">
      <c r="A155" s="157" t="s">
        <v>787</v>
      </c>
      <c r="B155" s="215"/>
      <c r="C155" s="159" t="s">
        <v>115</v>
      </c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1"/>
      <c r="AC155" s="198" t="s">
        <v>123</v>
      </c>
      <c r="AD155" s="199"/>
      <c r="AE155" s="164">
        <f>IF(VLOOKUP($AC155,'04'!$AC$8:$BH$265,3,FALSE)+VLOOKUP($AC155,'05'!$AC$8:$BP$229,7,FALSE)+VLOOKUP($AC155,'05'!$AC$8:$BP$229,11,FALSE)+VLOOKUP($AC155,'06'!$AC$8:$BH$229,3,FALSE)=0,"",VLOOKUP($AC155,'04'!$AC$8:$BH$265,3,FALSE)+VLOOKUP($AC155,'05'!$AC$8:$BP$229,7,FALSE)+VLOOKUP($AC155,'05'!$AC$8:$BP$229,11,FALSE)+VLOOKUP($AC155,'06'!$AC$8:$BH$229,3,FALSE))</f>
        <v>10500</v>
      </c>
      <c r="AF155" s="165"/>
      <c r="AG155" s="165"/>
      <c r="AH155" s="166"/>
      <c r="AI155" s="191"/>
      <c r="AJ155" s="192"/>
      <c r="AK155" s="192"/>
      <c r="AL155" s="193"/>
      <c r="AM155" s="191"/>
      <c r="AN155" s="192"/>
      <c r="AO155" s="192"/>
      <c r="AP155" s="193"/>
      <c r="AQ155" s="191"/>
      <c r="AR155" s="192"/>
      <c r="AS155" s="192"/>
      <c r="AT155" s="193"/>
      <c r="AU155" s="191"/>
      <c r="AV155" s="192"/>
      <c r="AW155" s="192"/>
      <c r="AX155" s="193"/>
      <c r="AY155" s="191"/>
      <c r="AZ155" s="192"/>
      <c r="BA155" s="192"/>
      <c r="BB155" s="193"/>
      <c r="BC155" s="191"/>
      <c r="BD155" s="192"/>
      <c r="BE155" s="192"/>
      <c r="BF155" s="193"/>
      <c r="BG155" s="194" t="str">
        <f t="shared" si="120"/>
        <v>n.é.</v>
      </c>
      <c r="BH155" s="195"/>
    </row>
    <row r="156" spans="1:60" ht="20.100000000000001" customHeight="1">
      <c r="A156" s="170" t="s">
        <v>788</v>
      </c>
      <c r="B156" s="216"/>
      <c r="C156" s="180" t="s">
        <v>917</v>
      </c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2"/>
      <c r="AC156" s="196" t="s">
        <v>58</v>
      </c>
      <c r="AD156" s="197"/>
      <c r="AE156" s="188">
        <f>SUM(AE148:AH155)</f>
        <v>10580</v>
      </c>
      <c r="AF156" s="189"/>
      <c r="AG156" s="189"/>
      <c r="AH156" s="190"/>
      <c r="AI156" s="188">
        <f t="shared" ref="AI156" si="133">SUM(AI148:AL155)</f>
        <v>0</v>
      </c>
      <c r="AJ156" s="189"/>
      <c r="AK156" s="189"/>
      <c r="AL156" s="190"/>
      <c r="AM156" s="188">
        <f t="shared" ref="AM156" si="134">SUM(AM148:AP155)</f>
        <v>0</v>
      </c>
      <c r="AN156" s="189"/>
      <c r="AO156" s="189"/>
      <c r="AP156" s="190"/>
      <c r="AQ156" s="188">
        <f t="shared" ref="AQ156" si="135">SUM(AQ148:AT155)</f>
        <v>0</v>
      </c>
      <c r="AR156" s="189"/>
      <c r="AS156" s="189"/>
      <c r="AT156" s="190"/>
      <c r="AU156" s="188">
        <f t="shared" ref="AU156" si="136">SUM(AU148:AX155)</f>
        <v>0</v>
      </c>
      <c r="AV156" s="189"/>
      <c r="AW156" s="189"/>
      <c r="AX156" s="190"/>
      <c r="AY156" s="188">
        <f t="shared" ref="AY156" si="137">SUM(AY148:BB155)</f>
        <v>0</v>
      </c>
      <c r="AZ156" s="189"/>
      <c r="BA156" s="189"/>
      <c r="BB156" s="190"/>
      <c r="BC156" s="188">
        <f t="shared" ref="BC156" si="138">SUM(BC148:BF155)</f>
        <v>0</v>
      </c>
      <c r="BD156" s="189"/>
      <c r="BE156" s="189"/>
      <c r="BF156" s="190"/>
      <c r="BG156" s="168" t="str">
        <f t="shared" si="120"/>
        <v>n.é.</v>
      </c>
      <c r="BH156" s="169"/>
    </row>
    <row r="157" spans="1:60" ht="20.100000000000001" customHeight="1">
      <c r="A157" s="157" t="s">
        <v>816</v>
      </c>
      <c r="B157" s="215"/>
      <c r="C157" s="211" t="s">
        <v>142</v>
      </c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3"/>
      <c r="AC157" s="198" t="s">
        <v>131</v>
      </c>
      <c r="AD157" s="199"/>
      <c r="AE157" s="164" t="str">
        <f>IF(VLOOKUP($AC157,'04'!$AC$8:$BH$265,3,FALSE)+VLOOKUP($AC157,'05'!$AC$8:$BP$229,7,FALSE)+VLOOKUP($AC157,'05'!$AC$8:$BP$229,11,FALSE)+VLOOKUP($AC157,'06'!$AC$8:$BH$229,3,FALSE)=0,"",VLOOKUP($AC157,'04'!$AC$8:$BH$265,3,FALSE)+VLOOKUP($AC157,'05'!$AC$8:$BP$229,7,FALSE)+VLOOKUP($AC157,'05'!$AC$8:$BP$229,11,FALSE)+VLOOKUP($AC157,'06'!$AC$8:$BH$229,3,FALSE))</f>
        <v/>
      </c>
      <c r="AF157" s="165"/>
      <c r="AG157" s="165"/>
      <c r="AH157" s="166"/>
      <c r="AI157" s="191"/>
      <c r="AJ157" s="192"/>
      <c r="AK157" s="192"/>
      <c r="AL157" s="193"/>
      <c r="AM157" s="191"/>
      <c r="AN157" s="192"/>
      <c r="AO157" s="192"/>
      <c r="AP157" s="193"/>
      <c r="AQ157" s="191"/>
      <c r="AR157" s="192"/>
      <c r="AS157" s="192"/>
      <c r="AT157" s="193"/>
      <c r="AU157" s="191"/>
      <c r="AV157" s="192"/>
      <c r="AW157" s="192"/>
      <c r="AX157" s="193"/>
      <c r="AY157" s="191"/>
      <c r="AZ157" s="192"/>
      <c r="BA157" s="192"/>
      <c r="BB157" s="193"/>
      <c r="BC157" s="191"/>
      <c r="BD157" s="192"/>
      <c r="BE157" s="192"/>
      <c r="BF157" s="193"/>
      <c r="BG157" s="194" t="str">
        <f t="shared" si="120"/>
        <v>n.é.</v>
      </c>
      <c r="BH157" s="195"/>
    </row>
    <row r="158" spans="1:60" ht="20.100000000000001" customHeight="1">
      <c r="A158" s="157" t="s">
        <v>817</v>
      </c>
      <c r="B158" s="158"/>
      <c r="C158" s="211" t="s">
        <v>790</v>
      </c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3"/>
      <c r="AC158" s="198" t="s">
        <v>789</v>
      </c>
      <c r="AD158" s="199"/>
      <c r="AE158" s="164" t="str">
        <f>IF(VLOOKUP($AC158,'04'!$AC$8:$BH$265,3,FALSE)+VLOOKUP($AC158,'05'!$AC$8:$BP$229,7,FALSE)+VLOOKUP($AC158,'05'!$AC$8:$BP$229,11,FALSE)+VLOOKUP($AC158,'06'!$AC$8:$BH$229,3,FALSE)=0,"",VLOOKUP($AC158,'04'!$AC$8:$BH$265,3,FALSE)+VLOOKUP($AC158,'05'!$AC$8:$BP$229,7,FALSE)+VLOOKUP($AC158,'05'!$AC$8:$BP$229,11,FALSE)+VLOOKUP($AC158,'06'!$AC$8:$BH$229,3,FALSE))</f>
        <v/>
      </c>
      <c r="AF158" s="165"/>
      <c r="AG158" s="165"/>
      <c r="AH158" s="166"/>
      <c r="AI158" s="191"/>
      <c r="AJ158" s="192"/>
      <c r="AK158" s="192"/>
      <c r="AL158" s="193"/>
      <c r="AM158" s="191"/>
      <c r="AN158" s="192"/>
      <c r="AO158" s="192"/>
      <c r="AP158" s="193"/>
      <c r="AQ158" s="191"/>
      <c r="AR158" s="192"/>
      <c r="AS158" s="192"/>
      <c r="AT158" s="193"/>
      <c r="AU158" s="191"/>
      <c r="AV158" s="192"/>
      <c r="AW158" s="192"/>
      <c r="AX158" s="193"/>
      <c r="AY158" s="191"/>
      <c r="AZ158" s="192"/>
      <c r="BA158" s="192"/>
      <c r="BB158" s="193"/>
      <c r="BC158" s="191"/>
      <c r="BD158" s="192"/>
      <c r="BE158" s="192"/>
      <c r="BF158" s="193"/>
      <c r="BG158" s="194" t="str">
        <f t="shared" si="120"/>
        <v>n.é.</v>
      </c>
      <c r="BH158" s="195"/>
    </row>
    <row r="159" spans="1:60" ht="20.100000000000001" customHeight="1">
      <c r="A159" s="157" t="s">
        <v>818</v>
      </c>
      <c r="B159" s="158"/>
      <c r="C159" s="211" t="s">
        <v>791</v>
      </c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3"/>
      <c r="AC159" s="198" t="s">
        <v>792</v>
      </c>
      <c r="AD159" s="199"/>
      <c r="AE159" s="164" t="str">
        <f>IF(VLOOKUP($AC159,'04'!$AC$8:$BH$265,3,FALSE)+VLOOKUP($AC159,'05'!$AC$8:$BP$229,7,FALSE)+VLOOKUP($AC159,'05'!$AC$8:$BP$229,11,FALSE)+VLOOKUP($AC159,'06'!$AC$8:$BH$229,3,FALSE)=0,"",VLOOKUP($AC159,'04'!$AC$8:$BH$265,3,FALSE)+VLOOKUP($AC159,'05'!$AC$8:$BP$229,7,FALSE)+VLOOKUP($AC159,'05'!$AC$8:$BP$229,11,FALSE)+VLOOKUP($AC159,'06'!$AC$8:$BH$229,3,FALSE))</f>
        <v/>
      </c>
      <c r="AF159" s="165"/>
      <c r="AG159" s="165"/>
      <c r="AH159" s="166"/>
      <c r="AI159" s="191"/>
      <c r="AJ159" s="192"/>
      <c r="AK159" s="192"/>
      <c r="AL159" s="193"/>
      <c r="AM159" s="191"/>
      <c r="AN159" s="192"/>
      <c r="AO159" s="192"/>
      <c r="AP159" s="193"/>
      <c r="AQ159" s="191"/>
      <c r="AR159" s="192"/>
      <c r="AS159" s="192"/>
      <c r="AT159" s="193"/>
      <c r="AU159" s="191"/>
      <c r="AV159" s="192"/>
      <c r="AW159" s="192"/>
      <c r="AX159" s="193"/>
      <c r="AY159" s="191"/>
      <c r="AZ159" s="192"/>
      <c r="BA159" s="192"/>
      <c r="BB159" s="193"/>
      <c r="BC159" s="191"/>
      <c r="BD159" s="192"/>
      <c r="BE159" s="192"/>
      <c r="BF159" s="193"/>
      <c r="BG159" s="194" t="str">
        <f t="shared" si="120"/>
        <v>n.é.</v>
      </c>
      <c r="BH159" s="195"/>
    </row>
    <row r="160" spans="1:60" ht="20.100000000000001" customHeight="1">
      <c r="A160" s="157" t="s">
        <v>819</v>
      </c>
      <c r="B160" s="158"/>
      <c r="C160" s="211" t="s">
        <v>793</v>
      </c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3"/>
      <c r="AC160" s="198" t="s">
        <v>794</v>
      </c>
      <c r="AD160" s="199"/>
      <c r="AE160" s="164" t="str">
        <f>IF(VLOOKUP($AC160,'04'!$AC$8:$BH$265,3,FALSE)+VLOOKUP($AC160,'05'!$AC$8:$BP$229,7,FALSE)+VLOOKUP($AC160,'05'!$AC$8:$BP$229,11,FALSE)+VLOOKUP($AC160,'06'!$AC$8:$BH$229,3,FALSE)=0,"",VLOOKUP($AC160,'04'!$AC$8:$BH$265,3,FALSE)+VLOOKUP($AC160,'05'!$AC$8:$BP$229,7,FALSE)+VLOOKUP($AC160,'05'!$AC$8:$BP$229,11,FALSE)+VLOOKUP($AC160,'06'!$AC$8:$BH$229,3,FALSE))</f>
        <v/>
      </c>
      <c r="AF160" s="165"/>
      <c r="AG160" s="165"/>
      <c r="AH160" s="166"/>
      <c r="AI160" s="191"/>
      <c r="AJ160" s="192"/>
      <c r="AK160" s="192"/>
      <c r="AL160" s="193"/>
      <c r="AM160" s="191"/>
      <c r="AN160" s="192"/>
      <c r="AO160" s="192"/>
      <c r="AP160" s="193"/>
      <c r="AQ160" s="191"/>
      <c r="AR160" s="192"/>
      <c r="AS160" s="192"/>
      <c r="AT160" s="193"/>
      <c r="AU160" s="191"/>
      <c r="AV160" s="192"/>
      <c r="AW160" s="192"/>
      <c r="AX160" s="193"/>
      <c r="AY160" s="191"/>
      <c r="AZ160" s="192"/>
      <c r="BA160" s="192"/>
      <c r="BB160" s="193"/>
      <c r="BC160" s="191"/>
      <c r="BD160" s="192"/>
      <c r="BE160" s="192"/>
      <c r="BF160" s="193"/>
      <c r="BG160" s="194" t="str">
        <f t="shared" si="120"/>
        <v>n.é.</v>
      </c>
      <c r="BH160" s="195"/>
    </row>
    <row r="161" spans="1:60" ht="20.100000000000001" customHeight="1">
      <c r="A161" s="157" t="s">
        <v>820</v>
      </c>
      <c r="B161" s="158"/>
      <c r="C161" s="211" t="s">
        <v>425</v>
      </c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3"/>
      <c r="AC161" s="198" t="s">
        <v>132</v>
      </c>
      <c r="AD161" s="199"/>
      <c r="AE161" s="164" t="str">
        <f>IF(VLOOKUP($AC161,'04'!$AC$8:$BH$265,3,FALSE)+VLOOKUP($AC161,'05'!$AC$8:$BP$229,7,FALSE)+VLOOKUP($AC161,'05'!$AC$8:$BP$229,11,FALSE)+VLOOKUP($AC161,'06'!$AC$8:$BH$229,3,FALSE)=0,"",VLOOKUP($AC161,'04'!$AC$8:$BH$265,3,FALSE)+VLOOKUP($AC161,'05'!$AC$8:$BP$229,7,FALSE)+VLOOKUP($AC161,'05'!$AC$8:$BP$229,11,FALSE)+VLOOKUP($AC161,'06'!$AC$8:$BH$229,3,FALSE))</f>
        <v/>
      </c>
      <c r="AF161" s="165"/>
      <c r="AG161" s="165"/>
      <c r="AH161" s="166"/>
      <c r="AI161" s="191"/>
      <c r="AJ161" s="192"/>
      <c r="AK161" s="192"/>
      <c r="AL161" s="193"/>
      <c r="AM161" s="191"/>
      <c r="AN161" s="192"/>
      <c r="AO161" s="192"/>
      <c r="AP161" s="193"/>
      <c r="AQ161" s="191"/>
      <c r="AR161" s="192"/>
      <c r="AS161" s="192"/>
      <c r="AT161" s="193"/>
      <c r="AU161" s="191"/>
      <c r="AV161" s="192"/>
      <c r="AW161" s="192"/>
      <c r="AX161" s="193"/>
      <c r="AY161" s="191"/>
      <c r="AZ161" s="192"/>
      <c r="BA161" s="192"/>
      <c r="BB161" s="193"/>
      <c r="BC161" s="191"/>
      <c r="BD161" s="192"/>
      <c r="BE161" s="192"/>
      <c r="BF161" s="193"/>
      <c r="BG161" s="194" t="str">
        <f t="shared" si="120"/>
        <v>n.é.</v>
      </c>
      <c r="BH161" s="195"/>
    </row>
    <row r="162" spans="1:60" ht="20.100000000000001" customHeight="1">
      <c r="A162" s="157" t="s">
        <v>821</v>
      </c>
      <c r="B162" s="158"/>
      <c r="C162" s="211" t="s">
        <v>424</v>
      </c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3"/>
      <c r="AC162" s="198" t="s">
        <v>133</v>
      </c>
      <c r="AD162" s="199"/>
      <c r="AE162" s="164" t="str">
        <f>IF(VLOOKUP($AC162,'04'!$AC$8:$BH$265,3,FALSE)+VLOOKUP($AC162,'05'!$AC$8:$BP$229,7,FALSE)+VLOOKUP($AC162,'05'!$AC$8:$BP$229,11,FALSE)+VLOOKUP($AC162,'06'!$AC$8:$BH$229,3,FALSE)=0,"",VLOOKUP($AC162,'04'!$AC$8:$BH$265,3,FALSE)+VLOOKUP($AC162,'05'!$AC$8:$BP$229,7,FALSE)+VLOOKUP($AC162,'05'!$AC$8:$BP$229,11,FALSE)+VLOOKUP($AC162,'06'!$AC$8:$BH$229,3,FALSE))</f>
        <v/>
      </c>
      <c r="AF162" s="165"/>
      <c r="AG162" s="165"/>
      <c r="AH162" s="166"/>
      <c r="AI162" s="191"/>
      <c r="AJ162" s="192"/>
      <c r="AK162" s="192"/>
      <c r="AL162" s="193"/>
      <c r="AM162" s="191"/>
      <c r="AN162" s="192"/>
      <c r="AO162" s="192"/>
      <c r="AP162" s="193"/>
      <c r="AQ162" s="191"/>
      <c r="AR162" s="192"/>
      <c r="AS162" s="192"/>
      <c r="AT162" s="193"/>
      <c r="AU162" s="191"/>
      <c r="AV162" s="192"/>
      <c r="AW162" s="192"/>
      <c r="AX162" s="193"/>
      <c r="AY162" s="191"/>
      <c r="AZ162" s="192"/>
      <c r="BA162" s="192"/>
      <c r="BB162" s="193"/>
      <c r="BC162" s="191"/>
      <c r="BD162" s="192"/>
      <c r="BE162" s="192"/>
      <c r="BF162" s="193"/>
      <c r="BG162" s="194" t="str">
        <f t="shared" si="120"/>
        <v>n.é.</v>
      </c>
      <c r="BH162" s="195"/>
    </row>
    <row r="163" spans="1:60" ht="20.100000000000001" customHeight="1">
      <c r="A163" s="157" t="s">
        <v>822</v>
      </c>
      <c r="B163" s="158"/>
      <c r="C163" s="211" t="s">
        <v>423</v>
      </c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3"/>
      <c r="AC163" s="198" t="s">
        <v>134</v>
      </c>
      <c r="AD163" s="199"/>
      <c r="AE163" s="164" t="str">
        <f>IF(VLOOKUP($AC163,'04'!$AC$8:$BH$265,3,FALSE)+VLOOKUP($AC163,'05'!$AC$8:$BP$229,7,FALSE)+VLOOKUP($AC163,'05'!$AC$8:$BP$229,11,FALSE)+VLOOKUP($AC163,'06'!$AC$8:$BH$229,3,FALSE)=0,"",VLOOKUP($AC163,'04'!$AC$8:$BH$265,3,FALSE)+VLOOKUP($AC163,'05'!$AC$8:$BP$229,7,FALSE)+VLOOKUP($AC163,'05'!$AC$8:$BP$229,11,FALSE)+VLOOKUP($AC163,'06'!$AC$8:$BH$229,3,FALSE))</f>
        <v/>
      </c>
      <c r="AF163" s="165"/>
      <c r="AG163" s="165"/>
      <c r="AH163" s="166"/>
      <c r="AI163" s="191"/>
      <c r="AJ163" s="192"/>
      <c r="AK163" s="192"/>
      <c r="AL163" s="193"/>
      <c r="AM163" s="191"/>
      <c r="AN163" s="192"/>
      <c r="AO163" s="192"/>
      <c r="AP163" s="193"/>
      <c r="AQ163" s="191"/>
      <c r="AR163" s="192"/>
      <c r="AS163" s="192"/>
      <c r="AT163" s="193"/>
      <c r="AU163" s="191"/>
      <c r="AV163" s="192"/>
      <c r="AW163" s="192"/>
      <c r="AX163" s="193"/>
      <c r="AY163" s="191"/>
      <c r="AZ163" s="192"/>
      <c r="BA163" s="192"/>
      <c r="BB163" s="193"/>
      <c r="BC163" s="191"/>
      <c r="BD163" s="192"/>
      <c r="BE163" s="192"/>
      <c r="BF163" s="193"/>
      <c r="BG163" s="194" t="str">
        <f t="shared" si="120"/>
        <v>n.é.</v>
      </c>
      <c r="BH163" s="195"/>
    </row>
    <row r="164" spans="1:60" ht="20.100000000000001" customHeight="1">
      <c r="A164" s="157" t="s">
        <v>823</v>
      </c>
      <c r="B164" s="158"/>
      <c r="C164" s="211" t="s">
        <v>143</v>
      </c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3"/>
      <c r="AC164" s="198" t="s">
        <v>135</v>
      </c>
      <c r="AD164" s="199"/>
      <c r="AE164" s="164">
        <f>IF(VLOOKUP($AC164,'04'!$AC$8:$BH$265,3,FALSE)+VLOOKUP($AC164,'05'!$AC$8:$BP$229,7,FALSE)+VLOOKUP($AC164,'05'!$AC$8:$BP$229,11,FALSE)+VLOOKUP($AC164,'06'!$AC$8:$BH$229,3,FALSE)=0,"",VLOOKUP($AC164,'04'!$AC$8:$BH$265,3,FALSE)+VLOOKUP($AC164,'05'!$AC$8:$BP$229,7,FALSE)+VLOOKUP($AC164,'05'!$AC$8:$BP$229,11,FALSE)+VLOOKUP($AC164,'06'!$AC$8:$BH$229,3,FALSE))</f>
        <v>700</v>
      </c>
      <c r="AF164" s="165"/>
      <c r="AG164" s="165"/>
      <c r="AH164" s="166"/>
      <c r="AI164" s="191"/>
      <c r="AJ164" s="192"/>
      <c r="AK164" s="192"/>
      <c r="AL164" s="193"/>
      <c r="AM164" s="191"/>
      <c r="AN164" s="192"/>
      <c r="AO164" s="192"/>
      <c r="AP164" s="193"/>
      <c r="AQ164" s="191"/>
      <c r="AR164" s="192"/>
      <c r="AS164" s="192"/>
      <c r="AT164" s="193"/>
      <c r="AU164" s="191"/>
      <c r="AV164" s="192"/>
      <c r="AW164" s="192"/>
      <c r="AX164" s="193"/>
      <c r="AY164" s="191"/>
      <c r="AZ164" s="192"/>
      <c r="BA164" s="192"/>
      <c r="BB164" s="193"/>
      <c r="BC164" s="191"/>
      <c r="BD164" s="192"/>
      <c r="BE164" s="192"/>
      <c r="BF164" s="193"/>
      <c r="BG164" s="194" t="str">
        <f t="shared" si="120"/>
        <v>n.é.</v>
      </c>
      <c r="BH164" s="195"/>
    </row>
    <row r="165" spans="1:60" ht="20.100000000000001" customHeight="1">
      <c r="A165" s="157" t="s">
        <v>824</v>
      </c>
      <c r="B165" s="158"/>
      <c r="C165" s="211" t="s">
        <v>422</v>
      </c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3"/>
      <c r="AC165" s="198" t="s">
        <v>136</v>
      </c>
      <c r="AD165" s="199"/>
      <c r="AE165" s="164" t="str">
        <f>IF(VLOOKUP($AC165,'04'!$AC$8:$BH$265,3,FALSE)+VLOOKUP($AC165,'05'!$AC$8:$BP$229,7,FALSE)+VLOOKUP($AC165,'05'!$AC$8:$BP$229,11,FALSE)+VLOOKUP($AC165,'06'!$AC$8:$BH$229,3,FALSE)=0,"",VLOOKUP($AC165,'04'!$AC$8:$BH$265,3,FALSE)+VLOOKUP($AC165,'05'!$AC$8:$BP$229,7,FALSE)+VLOOKUP($AC165,'05'!$AC$8:$BP$229,11,FALSE)+VLOOKUP($AC165,'06'!$AC$8:$BH$229,3,FALSE))</f>
        <v/>
      </c>
      <c r="AF165" s="165"/>
      <c r="AG165" s="165"/>
      <c r="AH165" s="166"/>
      <c r="AI165" s="191"/>
      <c r="AJ165" s="192"/>
      <c r="AK165" s="192"/>
      <c r="AL165" s="193"/>
      <c r="AM165" s="191"/>
      <c r="AN165" s="192"/>
      <c r="AO165" s="192"/>
      <c r="AP165" s="193"/>
      <c r="AQ165" s="191"/>
      <c r="AR165" s="192"/>
      <c r="AS165" s="192"/>
      <c r="AT165" s="193"/>
      <c r="AU165" s="191"/>
      <c r="AV165" s="192"/>
      <c r="AW165" s="192"/>
      <c r="AX165" s="193"/>
      <c r="AY165" s="191"/>
      <c r="AZ165" s="192"/>
      <c r="BA165" s="192"/>
      <c r="BB165" s="193"/>
      <c r="BC165" s="191"/>
      <c r="BD165" s="192"/>
      <c r="BE165" s="192"/>
      <c r="BF165" s="193"/>
      <c r="BG165" s="194" t="str">
        <f t="shared" si="120"/>
        <v>n.é.</v>
      </c>
      <c r="BH165" s="195"/>
    </row>
    <row r="166" spans="1:60" ht="20.100000000000001" customHeight="1">
      <c r="A166" s="157" t="s">
        <v>825</v>
      </c>
      <c r="B166" s="158"/>
      <c r="C166" s="211" t="s">
        <v>421</v>
      </c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3"/>
      <c r="AC166" s="198" t="s">
        <v>137</v>
      </c>
      <c r="AD166" s="199"/>
      <c r="AE166" s="164">
        <f>IF(VLOOKUP($AC166,'04'!$AC$8:$BH$265,3,FALSE)+VLOOKUP($AC166,'05'!$AC$8:$BP$229,7,FALSE)+VLOOKUP($AC166,'05'!$AC$8:$BP$229,11,FALSE)+VLOOKUP($AC166,'06'!$AC$8:$BH$229,3,FALSE)=0,"",VLOOKUP($AC166,'04'!$AC$8:$BH$265,3,FALSE)+VLOOKUP($AC166,'05'!$AC$8:$BP$229,7,FALSE)+VLOOKUP($AC166,'05'!$AC$8:$BP$229,11,FALSE)+VLOOKUP($AC166,'06'!$AC$8:$BH$229,3,FALSE))</f>
        <v>1800</v>
      </c>
      <c r="AF166" s="165"/>
      <c r="AG166" s="165"/>
      <c r="AH166" s="166"/>
      <c r="AI166" s="191"/>
      <c r="AJ166" s="192"/>
      <c r="AK166" s="192"/>
      <c r="AL166" s="193"/>
      <c r="AM166" s="191"/>
      <c r="AN166" s="192"/>
      <c r="AO166" s="192"/>
      <c r="AP166" s="193"/>
      <c r="AQ166" s="191"/>
      <c r="AR166" s="192"/>
      <c r="AS166" s="192"/>
      <c r="AT166" s="193"/>
      <c r="AU166" s="191"/>
      <c r="AV166" s="192"/>
      <c r="AW166" s="192"/>
      <c r="AX166" s="193"/>
      <c r="AY166" s="191"/>
      <c r="AZ166" s="192"/>
      <c r="BA166" s="192"/>
      <c r="BB166" s="193"/>
      <c r="BC166" s="191"/>
      <c r="BD166" s="192"/>
      <c r="BE166" s="192"/>
      <c r="BF166" s="193"/>
      <c r="BG166" s="194" t="str">
        <f t="shared" si="120"/>
        <v>n.é.</v>
      </c>
      <c r="BH166" s="195"/>
    </row>
    <row r="167" spans="1:60" ht="20.100000000000001" customHeight="1">
      <c r="A167" s="157" t="s">
        <v>826</v>
      </c>
      <c r="B167" s="158"/>
      <c r="C167" s="211" t="s">
        <v>144</v>
      </c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3"/>
      <c r="AC167" s="198" t="s">
        <v>138</v>
      </c>
      <c r="AD167" s="199"/>
      <c r="AE167" s="164" t="str">
        <f>IF(VLOOKUP($AC167,'04'!$AC$8:$BH$265,3,FALSE)+VLOOKUP($AC167,'05'!$AC$8:$BP$229,7,FALSE)+VLOOKUP($AC167,'05'!$AC$8:$BP$229,11,FALSE)+VLOOKUP($AC167,'06'!$AC$8:$BH$229,3,FALSE)=0,"",VLOOKUP($AC167,'04'!$AC$8:$BH$265,3,FALSE)+VLOOKUP($AC167,'05'!$AC$8:$BP$229,7,FALSE)+VLOOKUP($AC167,'05'!$AC$8:$BP$229,11,FALSE)+VLOOKUP($AC167,'06'!$AC$8:$BH$229,3,FALSE))</f>
        <v/>
      </c>
      <c r="AF167" s="165"/>
      <c r="AG167" s="165"/>
      <c r="AH167" s="166"/>
      <c r="AI167" s="191"/>
      <c r="AJ167" s="192"/>
      <c r="AK167" s="192"/>
      <c r="AL167" s="193"/>
      <c r="AM167" s="191"/>
      <c r="AN167" s="192"/>
      <c r="AO167" s="192"/>
      <c r="AP167" s="193"/>
      <c r="AQ167" s="191"/>
      <c r="AR167" s="192"/>
      <c r="AS167" s="192"/>
      <c r="AT167" s="193"/>
      <c r="AU167" s="191"/>
      <c r="AV167" s="192"/>
      <c r="AW167" s="192"/>
      <c r="AX167" s="193"/>
      <c r="AY167" s="191"/>
      <c r="AZ167" s="192"/>
      <c r="BA167" s="192"/>
      <c r="BB167" s="193"/>
      <c r="BC167" s="191"/>
      <c r="BD167" s="192"/>
      <c r="BE167" s="192"/>
      <c r="BF167" s="193"/>
      <c r="BG167" s="194" t="str">
        <f t="shared" si="120"/>
        <v>n.é.</v>
      </c>
      <c r="BH167" s="195"/>
    </row>
    <row r="168" spans="1:60" ht="20.100000000000001" customHeight="1">
      <c r="A168" s="157" t="s">
        <v>827</v>
      </c>
      <c r="B168" s="158"/>
      <c r="C168" s="208" t="s">
        <v>145</v>
      </c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10"/>
      <c r="AC168" s="198" t="s">
        <v>139</v>
      </c>
      <c r="AD168" s="199"/>
      <c r="AE168" s="164" t="str">
        <f>IF(VLOOKUP($AC168,'04'!$AC$8:$BH$265,3,FALSE)+VLOOKUP($AC168,'05'!$AC$8:$BP$229,7,FALSE)+VLOOKUP($AC168,'05'!$AC$8:$BP$229,11,FALSE)+VLOOKUP($AC168,'06'!$AC$8:$BH$229,3,FALSE)=0,"",VLOOKUP($AC168,'04'!$AC$8:$BH$265,3,FALSE)+VLOOKUP($AC168,'05'!$AC$8:$BP$229,7,FALSE)+VLOOKUP($AC168,'05'!$AC$8:$BP$229,11,FALSE)+VLOOKUP($AC168,'06'!$AC$8:$BH$229,3,FALSE))</f>
        <v/>
      </c>
      <c r="AF168" s="165"/>
      <c r="AG168" s="165"/>
      <c r="AH168" s="166"/>
      <c r="AI168" s="191"/>
      <c r="AJ168" s="192"/>
      <c r="AK168" s="192"/>
      <c r="AL168" s="193"/>
      <c r="AM168" s="191"/>
      <c r="AN168" s="192"/>
      <c r="AO168" s="192"/>
      <c r="AP168" s="193"/>
      <c r="AQ168" s="191"/>
      <c r="AR168" s="192"/>
      <c r="AS168" s="192"/>
      <c r="AT168" s="193"/>
      <c r="AU168" s="191"/>
      <c r="AV168" s="192"/>
      <c r="AW168" s="192"/>
      <c r="AX168" s="193"/>
      <c r="AY168" s="191"/>
      <c r="AZ168" s="192"/>
      <c r="BA168" s="192"/>
      <c r="BB168" s="193"/>
      <c r="BC168" s="191"/>
      <c r="BD168" s="192"/>
      <c r="BE168" s="192"/>
      <c r="BF168" s="193"/>
      <c r="BG168" s="194" t="str">
        <f t="shared" si="120"/>
        <v>n.é.</v>
      </c>
      <c r="BH168" s="195"/>
    </row>
    <row r="169" spans="1:60" ht="20.100000000000001" customHeight="1">
      <c r="A169" s="157" t="s">
        <v>828</v>
      </c>
      <c r="B169" s="158"/>
      <c r="C169" s="211" t="s">
        <v>795</v>
      </c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3"/>
      <c r="AC169" s="198" t="s">
        <v>140</v>
      </c>
      <c r="AD169" s="214"/>
      <c r="AE169" s="164" t="str">
        <f>IF(VLOOKUP($AC169,'04'!$AC$8:$BH$265,3,FALSE)+VLOOKUP($AC169,'05'!$AC$8:$BP$229,7,FALSE)+VLOOKUP($AC169,'05'!$AC$8:$BP$229,11,FALSE)+VLOOKUP($AC169,'06'!$AC$8:$BH$229,3,FALSE)=0,"",VLOOKUP($AC169,'04'!$AC$8:$BH$265,3,FALSE)+VLOOKUP($AC169,'05'!$AC$8:$BP$229,7,FALSE)+VLOOKUP($AC169,'05'!$AC$8:$BP$229,11,FALSE)+VLOOKUP($AC169,'06'!$AC$8:$BH$229,3,FALSE))</f>
        <v/>
      </c>
      <c r="AF169" s="165"/>
      <c r="AG169" s="165"/>
      <c r="AH169" s="166"/>
      <c r="AI169" s="191"/>
      <c r="AJ169" s="192"/>
      <c r="AK169" s="192"/>
      <c r="AL169" s="193"/>
      <c r="AM169" s="191"/>
      <c r="AN169" s="192"/>
      <c r="AO169" s="192"/>
      <c r="AP169" s="193"/>
      <c r="AQ169" s="191"/>
      <c r="AR169" s="192"/>
      <c r="AS169" s="192"/>
      <c r="AT169" s="193"/>
      <c r="AU169" s="191"/>
      <c r="AV169" s="192"/>
      <c r="AW169" s="192"/>
      <c r="AX169" s="193"/>
      <c r="AY169" s="191"/>
      <c r="AZ169" s="192"/>
      <c r="BA169" s="192"/>
      <c r="BB169" s="193"/>
      <c r="BC169" s="191"/>
      <c r="BD169" s="192"/>
      <c r="BE169" s="192"/>
      <c r="BF169" s="193"/>
      <c r="BG169" s="194" t="str">
        <f t="shared" si="120"/>
        <v>n.é.</v>
      </c>
      <c r="BH169" s="195"/>
    </row>
    <row r="170" spans="1:60" ht="20.100000000000001" customHeight="1">
      <c r="A170" s="157" t="s">
        <v>829</v>
      </c>
      <c r="B170" s="158"/>
      <c r="C170" s="211" t="s">
        <v>146</v>
      </c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3"/>
      <c r="AC170" s="198" t="s">
        <v>141</v>
      </c>
      <c r="AD170" s="214"/>
      <c r="AE170" s="164">
        <f>IF(VLOOKUP($AC170,'04'!$AC$8:$BH$265,3,FALSE)+VLOOKUP($AC170,'05'!$AC$8:$BP$229,7,FALSE)+VLOOKUP($AC170,'05'!$AC$8:$BP$229,11,FALSE)+VLOOKUP($AC170,'06'!$AC$8:$BH$229,3,FALSE)=0,"",VLOOKUP($AC170,'04'!$AC$8:$BH$265,3,FALSE)+VLOOKUP($AC170,'05'!$AC$8:$BP$229,7,FALSE)+VLOOKUP($AC170,'05'!$AC$8:$BP$229,11,FALSE)+VLOOKUP($AC170,'06'!$AC$8:$BH$229,3,FALSE))</f>
        <v>4800</v>
      </c>
      <c r="AF170" s="165"/>
      <c r="AG170" s="165"/>
      <c r="AH170" s="166"/>
      <c r="AI170" s="191"/>
      <c r="AJ170" s="192"/>
      <c r="AK170" s="192"/>
      <c r="AL170" s="193"/>
      <c r="AM170" s="191"/>
      <c r="AN170" s="192"/>
      <c r="AO170" s="192"/>
      <c r="AP170" s="193"/>
      <c r="AQ170" s="191"/>
      <c r="AR170" s="192"/>
      <c r="AS170" s="192"/>
      <c r="AT170" s="193"/>
      <c r="AU170" s="191"/>
      <c r="AV170" s="192"/>
      <c r="AW170" s="192"/>
      <c r="AX170" s="193"/>
      <c r="AY170" s="191"/>
      <c r="AZ170" s="192"/>
      <c r="BA170" s="192"/>
      <c r="BB170" s="193"/>
      <c r="BC170" s="191"/>
      <c r="BD170" s="192"/>
      <c r="BE170" s="192"/>
      <c r="BF170" s="193"/>
      <c r="BG170" s="194" t="str">
        <f t="shared" si="120"/>
        <v>n.é.</v>
      </c>
      <c r="BH170" s="195"/>
    </row>
    <row r="171" spans="1:60" ht="20.100000000000001" customHeight="1">
      <c r="A171" s="157" t="s">
        <v>830</v>
      </c>
      <c r="B171" s="158"/>
      <c r="C171" s="208" t="s">
        <v>147</v>
      </c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10"/>
      <c r="AC171" s="198" t="s">
        <v>796</v>
      </c>
      <c r="AD171" s="199"/>
      <c r="AE171" s="164">
        <f>IF(VLOOKUP($AC171,'04'!$AC$8:$BH$265,3,FALSE)+VLOOKUP($AC171,'05'!$AC$8:$BP$229,7,FALSE)+VLOOKUP($AC171,'05'!$AC$8:$BP$229,11,FALSE)+VLOOKUP($AC171,'06'!$AC$8:$BH$229,3,FALSE)=0,"",VLOOKUP($AC171,'04'!$AC$8:$BH$265,3,FALSE)+VLOOKUP($AC171,'05'!$AC$8:$BP$229,7,FALSE)+VLOOKUP($AC171,'05'!$AC$8:$BP$229,11,FALSE)+VLOOKUP($AC171,'06'!$AC$8:$BH$229,3,FALSE))</f>
        <v>2304</v>
      </c>
      <c r="AF171" s="165"/>
      <c r="AG171" s="165"/>
      <c r="AH171" s="166"/>
      <c r="AI171" s="191"/>
      <c r="AJ171" s="192"/>
      <c r="AK171" s="192"/>
      <c r="AL171" s="193"/>
      <c r="AM171" s="203" t="s">
        <v>710</v>
      </c>
      <c r="AN171" s="204"/>
      <c r="AO171" s="204"/>
      <c r="AP171" s="205"/>
      <c r="AQ171" s="203" t="s">
        <v>710</v>
      </c>
      <c r="AR171" s="204"/>
      <c r="AS171" s="204"/>
      <c r="AT171" s="205"/>
      <c r="AU171" s="203" t="s">
        <v>710</v>
      </c>
      <c r="AV171" s="204"/>
      <c r="AW171" s="204"/>
      <c r="AX171" s="205"/>
      <c r="AY171" s="203" t="s">
        <v>710</v>
      </c>
      <c r="AZ171" s="204"/>
      <c r="BA171" s="204"/>
      <c r="BB171" s="205"/>
      <c r="BC171" s="203" t="s">
        <v>710</v>
      </c>
      <c r="BD171" s="204"/>
      <c r="BE171" s="204"/>
      <c r="BF171" s="205"/>
      <c r="BG171" s="206" t="s">
        <v>713</v>
      </c>
      <c r="BH171" s="207"/>
    </row>
    <row r="172" spans="1:60" ht="20.100000000000001" customHeight="1">
      <c r="A172" s="170" t="s">
        <v>831</v>
      </c>
      <c r="B172" s="171"/>
      <c r="C172" s="180" t="s">
        <v>918</v>
      </c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2"/>
      <c r="AC172" s="196" t="s">
        <v>59</v>
      </c>
      <c r="AD172" s="197"/>
      <c r="AE172" s="188">
        <f>SUM(AE157:AH171)</f>
        <v>9604</v>
      </c>
      <c r="AF172" s="189"/>
      <c r="AG172" s="189"/>
      <c r="AH172" s="190"/>
      <c r="AI172" s="188">
        <f t="shared" ref="AI172" si="139">SUM(AI157:AL171)</f>
        <v>0</v>
      </c>
      <c r="AJ172" s="189"/>
      <c r="AK172" s="189"/>
      <c r="AL172" s="190"/>
      <c r="AM172" s="188">
        <f t="shared" ref="AM172" si="140">SUM(AM157:AP171)</f>
        <v>0</v>
      </c>
      <c r="AN172" s="189"/>
      <c r="AO172" s="189"/>
      <c r="AP172" s="190"/>
      <c r="AQ172" s="188">
        <f t="shared" ref="AQ172" si="141">SUM(AQ157:AT171)</f>
        <v>0</v>
      </c>
      <c r="AR172" s="189"/>
      <c r="AS172" s="189"/>
      <c r="AT172" s="190"/>
      <c r="AU172" s="188">
        <f t="shared" ref="AU172" si="142">SUM(AU157:AX171)</f>
        <v>0</v>
      </c>
      <c r="AV172" s="189"/>
      <c r="AW172" s="189"/>
      <c r="AX172" s="190"/>
      <c r="AY172" s="188">
        <f t="shared" ref="AY172" si="143">SUM(AY157:BB171)</f>
        <v>0</v>
      </c>
      <c r="AZ172" s="189"/>
      <c r="BA172" s="189"/>
      <c r="BB172" s="190"/>
      <c r="BC172" s="188">
        <f t="shared" ref="BC172" si="144">SUM(BC157:BF171)</f>
        <v>0</v>
      </c>
      <c r="BD172" s="189"/>
      <c r="BE172" s="189"/>
      <c r="BF172" s="190"/>
      <c r="BG172" s="168" t="str">
        <f t="shared" si="120"/>
        <v>n.é.</v>
      </c>
      <c r="BH172" s="169"/>
    </row>
    <row r="173" spans="1:60" ht="20.100000000000001" customHeight="1">
      <c r="A173" s="157" t="s">
        <v>832</v>
      </c>
      <c r="B173" s="158"/>
      <c r="C173" s="200" t="s">
        <v>148</v>
      </c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2"/>
      <c r="AC173" s="198" t="s">
        <v>124</v>
      </c>
      <c r="AD173" s="199"/>
      <c r="AE173" s="164" t="str">
        <f>IF(VLOOKUP($AC173,'04'!$AC$8:$BH$265,3,FALSE)+VLOOKUP($AC173,'05'!$AC$8:$BP$229,7,FALSE)+VLOOKUP($AC173,'05'!$AC$8:$BP$229,11,FALSE)+VLOOKUP($AC173,'06'!$AC$8:$BH$229,3,FALSE)=0,"",VLOOKUP($AC173,'04'!$AC$8:$BH$265,3,FALSE)+VLOOKUP($AC173,'05'!$AC$8:$BP$229,7,FALSE)+VLOOKUP($AC173,'05'!$AC$8:$BP$229,11,FALSE)+VLOOKUP($AC173,'06'!$AC$8:$BH$229,3,FALSE))</f>
        <v/>
      </c>
      <c r="AF173" s="165"/>
      <c r="AG173" s="165"/>
      <c r="AH173" s="166"/>
      <c r="AI173" s="191"/>
      <c r="AJ173" s="192"/>
      <c r="AK173" s="192"/>
      <c r="AL173" s="193"/>
      <c r="AM173" s="191"/>
      <c r="AN173" s="192"/>
      <c r="AO173" s="192"/>
      <c r="AP173" s="193"/>
      <c r="AQ173" s="191"/>
      <c r="AR173" s="192"/>
      <c r="AS173" s="192"/>
      <c r="AT173" s="193"/>
      <c r="AU173" s="191"/>
      <c r="AV173" s="192"/>
      <c r="AW173" s="192"/>
      <c r="AX173" s="193"/>
      <c r="AY173" s="191"/>
      <c r="AZ173" s="192"/>
      <c r="BA173" s="192"/>
      <c r="BB173" s="193"/>
      <c r="BC173" s="191"/>
      <c r="BD173" s="192"/>
      <c r="BE173" s="192"/>
      <c r="BF173" s="193"/>
      <c r="BG173" s="194" t="str">
        <f t="shared" si="120"/>
        <v>n.é.</v>
      </c>
      <c r="BH173" s="195"/>
    </row>
    <row r="174" spans="1:60" ht="20.100000000000001" customHeight="1">
      <c r="A174" s="157" t="s">
        <v>833</v>
      </c>
      <c r="B174" s="158"/>
      <c r="C174" s="200" t="s">
        <v>149</v>
      </c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2"/>
      <c r="AC174" s="198" t="s">
        <v>125</v>
      </c>
      <c r="AD174" s="199"/>
      <c r="AE174" s="164">
        <f>IF(VLOOKUP($AC174,'04'!$AC$8:$BH$265,3,FALSE)+VLOOKUP($AC174,'05'!$AC$8:$BP$229,7,FALSE)+VLOOKUP($AC174,'05'!$AC$8:$BP$229,11,FALSE)+VLOOKUP($AC174,'06'!$AC$8:$BH$229,3,FALSE)=0,"",VLOOKUP($AC174,'04'!$AC$8:$BH$265,3,FALSE)+VLOOKUP($AC174,'05'!$AC$8:$BP$229,7,FALSE)+VLOOKUP($AC174,'05'!$AC$8:$BP$229,11,FALSE)+VLOOKUP($AC174,'06'!$AC$8:$BH$229,3,FALSE))</f>
        <v>71738</v>
      </c>
      <c r="AF174" s="165"/>
      <c r="AG174" s="165"/>
      <c r="AH174" s="166"/>
      <c r="AI174" s="191"/>
      <c r="AJ174" s="192"/>
      <c r="AK174" s="192"/>
      <c r="AL174" s="193"/>
      <c r="AM174" s="191"/>
      <c r="AN174" s="192"/>
      <c r="AO174" s="192"/>
      <c r="AP174" s="193"/>
      <c r="AQ174" s="191"/>
      <c r="AR174" s="192"/>
      <c r="AS174" s="192"/>
      <c r="AT174" s="193"/>
      <c r="AU174" s="191"/>
      <c r="AV174" s="192"/>
      <c r="AW174" s="192"/>
      <c r="AX174" s="193"/>
      <c r="AY174" s="191"/>
      <c r="AZ174" s="192"/>
      <c r="BA174" s="192"/>
      <c r="BB174" s="193"/>
      <c r="BC174" s="191"/>
      <c r="BD174" s="192"/>
      <c r="BE174" s="192"/>
      <c r="BF174" s="193"/>
      <c r="BG174" s="194" t="str">
        <f t="shared" si="120"/>
        <v>n.é.</v>
      </c>
      <c r="BH174" s="195"/>
    </row>
    <row r="175" spans="1:60" ht="20.100000000000001" customHeight="1">
      <c r="A175" s="157" t="s">
        <v>834</v>
      </c>
      <c r="B175" s="158"/>
      <c r="C175" s="200" t="s">
        <v>150</v>
      </c>
      <c r="D175" s="201"/>
      <c r="E175" s="201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2"/>
      <c r="AC175" s="198" t="s">
        <v>126</v>
      </c>
      <c r="AD175" s="199"/>
      <c r="AE175" s="164">
        <f>IF(VLOOKUP($AC175,'04'!$AC$8:$BH$265,3,FALSE)+VLOOKUP($AC175,'05'!$AC$8:$BP$229,7,FALSE)+VLOOKUP($AC175,'05'!$AC$8:$BP$229,11,FALSE)+VLOOKUP($AC175,'06'!$AC$8:$BH$229,3,FALSE)=0,"",VLOOKUP($AC175,'04'!$AC$8:$BH$265,3,FALSE)+VLOOKUP($AC175,'05'!$AC$8:$BP$229,7,FALSE)+VLOOKUP($AC175,'05'!$AC$8:$BP$229,11,FALSE)+VLOOKUP($AC175,'06'!$AC$8:$BH$229,3,FALSE))</f>
        <v>350</v>
      </c>
      <c r="AF175" s="165"/>
      <c r="AG175" s="165"/>
      <c r="AH175" s="166"/>
      <c r="AI175" s="191"/>
      <c r="AJ175" s="192"/>
      <c r="AK175" s="192"/>
      <c r="AL175" s="193"/>
      <c r="AM175" s="191"/>
      <c r="AN175" s="192"/>
      <c r="AO175" s="192"/>
      <c r="AP175" s="193"/>
      <c r="AQ175" s="191"/>
      <c r="AR175" s="192"/>
      <c r="AS175" s="192"/>
      <c r="AT175" s="193"/>
      <c r="AU175" s="191"/>
      <c r="AV175" s="192"/>
      <c r="AW175" s="192"/>
      <c r="AX175" s="193"/>
      <c r="AY175" s="191"/>
      <c r="AZ175" s="192"/>
      <c r="BA175" s="192"/>
      <c r="BB175" s="193"/>
      <c r="BC175" s="191"/>
      <c r="BD175" s="192"/>
      <c r="BE175" s="192"/>
      <c r="BF175" s="193"/>
      <c r="BG175" s="194" t="str">
        <f t="shared" si="120"/>
        <v>n.é.</v>
      </c>
      <c r="BH175" s="195"/>
    </row>
    <row r="176" spans="1:60" ht="20.100000000000001" customHeight="1">
      <c r="A176" s="157" t="s">
        <v>835</v>
      </c>
      <c r="B176" s="158"/>
      <c r="C176" s="200" t="s">
        <v>151</v>
      </c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2"/>
      <c r="AC176" s="198" t="s">
        <v>127</v>
      </c>
      <c r="AD176" s="199"/>
      <c r="AE176" s="164">
        <f>IF(VLOOKUP($AC176,'04'!$AC$8:$BH$265,3,FALSE)+VLOOKUP($AC176,'05'!$AC$8:$BP$229,7,FALSE)+VLOOKUP($AC176,'05'!$AC$8:$BP$229,11,FALSE)+VLOOKUP($AC176,'06'!$AC$8:$BH$229,3,FALSE)=0,"",VLOOKUP($AC176,'04'!$AC$8:$BH$265,3,FALSE)+VLOOKUP($AC176,'05'!$AC$8:$BP$229,7,FALSE)+VLOOKUP($AC176,'05'!$AC$8:$BP$229,11,FALSE)+VLOOKUP($AC176,'06'!$AC$8:$BH$229,3,FALSE))</f>
        <v>744</v>
      </c>
      <c r="AF176" s="165"/>
      <c r="AG176" s="165"/>
      <c r="AH176" s="166"/>
      <c r="AI176" s="191"/>
      <c r="AJ176" s="192"/>
      <c r="AK176" s="192"/>
      <c r="AL176" s="193"/>
      <c r="AM176" s="191"/>
      <c r="AN176" s="192"/>
      <c r="AO176" s="192"/>
      <c r="AP176" s="193"/>
      <c r="AQ176" s="191"/>
      <c r="AR176" s="192"/>
      <c r="AS176" s="192"/>
      <c r="AT176" s="193"/>
      <c r="AU176" s="191"/>
      <c r="AV176" s="192"/>
      <c r="AW176" s="192"/>
      <c r="AX176" s="193"/>
      <c r="AY176" s="191"/>
      <c r="AZ176" s="192"/>
      <c r="BA176" s="192"/>
      <c r="BB176" s="193"/>
      <c r="BC176" s="191"/>
      <c r="BD176" s="192"/>
      <c r="BE176" s="192"/>
      <c r="BF176" s="193"/>
      <c r="BG176" s="194" t="str">
        <f t="shared" si="120"/>
        <v>n.é.</v>
      </c>
      <c r="BH176" s="195"/>
    </row>
    <row r="177" spans="1:60" ht="20.100000000000001" customHeight="1">
      <c r="A177" s="157" t="s">
        <v>836</v>
      </c>
      <c r="B177" s="158"/>
      <c r="C177" s="177" t="s">
        <v>152</v>
      </c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9"/>
      <c r="AC177" s="198" t="s">
        <v>128</v>
      </c>
      <c r="AD177" s="199"/>
      <c r="AE177" s="164" t="str">
        <f>IF(VLOOKUP($AC177,'04'!$AC$8:$BH$265,3,FALSE)+VLOOKUP($AC177,'05'!$AC$8:$BP$229,7,FALSE)+VLOOKUP($AC177,'05'!$AC$8:$BP$229,11,FALSE)+VLOOKUP($AC177,'06'!$AC$8:$BH$229,3,FALSE)=0,"",VLOOKUP($AC177,'04'!$AC$8:$BH$265,3,FALSE)+VLOOKUP($AC177,'05'!$AC$8:$BP$229,7,FALSE)+VLOOKUP($AC177,'05'!$AC$8:$BP$229,11,FALSE)+VLOOKUP($AC177,'06'!$AC$8:$BH$229,3,FALSE))</f>
        <v/>
      </c>
      <c r="AF177" s="165"/>
      <c r="AG177" s="165"/>
      <c r="AH177" s="166"/>
      <c r="AI177" s="191"/>
      <c r="AJ177" s="192"/>
      <c r="AK177" s="192"/>
      <c r="AL177" s="193"/>
      <c r="AM177" s="191"/>
      <c r="AN177" s="192"/>
      <c r="AO177" s="192"/>
      <c r="AP177" s="193"/>
      <c r="AQ177" s="191"/>
      <c r="AR177" s="192"/>
      <c r="AS177" s="192"/>
      <c r="AT177" s="193"/>
      <c r="AU177" s="191"/>
      <c r="AV177" s="192"/>
      <c r="AW177" s="192"/>
      <c r="AX177" s="193"/>
      <c r="AY177" s="191"/>
      <c r="AZ177" s="192"/>
      <c r="BA177" s="192"/>
      <c r="BB177" s="193"/>
      <c r="BC177" s="191"/>
      <c r="BD177" s="192"/>
      <c r="BE177" s="192"/>
      <c r="BF177" s="193"/>
      <c r="BG177" s="194" t="str">
        <f t="shared" si="120"/>
        <v>n.é.</v>
      </c>
      <c r="BH177" s="195"/>
    </row>
    <row r="178" spans="1:60" ht="20.100000000000001" customHeight="1">
      <c r="A178" s="157" t="s">
        <v>837</v>
      </c>
      <c r="B178" s="158"/>
      <c r="C178" s="177" t="s">
        <v>153</v>
      </c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9"/>
      <c r="AC178" s="198" t="s">
        <v>129</v>
      </c>
      <c r="AD178" s="199"/>
      <c r="AE178" s="164" t="str">
        <f>IF(VLOOKUP($AC178,'04'!$AC$8:$BH$265,3,FALSE)+VLOOKUP($AC178,'05'!$AC$8:$BP$229,7,FALSE)+VLOOKUP($AC178,'05'!$AC$8:$BP$229,11,FALSE)+VLOOKUP($AC178,'06'!$AC$8:$BH$229,3,FALSE)=0,"",VLOOKUP($AC178,'04'!$AC$8:$BH$265,3,FALSE)+VLOOKUP($AC178,'05'!$AC$8:$BP$229,7,FALSE)+VLOOKUP($AC178,'05'!$AC$8:$BP$229,11,FALSE)+VLOOKUP($AC178,'06'!$AC$8:$BH$229,3,FALSE))</f>
        <v/>
      </c>
      <c r="AF178" s="165"/>
      <c r="AG178" s="165"/>
      <c r="AH178" s="166"/>
      <c r="AI178" s="191"/>
      <c r="AJ178" s="192"/>
      <c r="AK178" s="192"/>
      <c r="AL178" s="193"/>
      <c r="AM178" s="191"/>
      <c r="AN178" s="192"/>
      <c r="AO178" s="192"/>
      <c r="AP178" s="193"/>
      <c r="AQ178" s="191"/>
      <c r="AR178" s="192"/>
      <c r="AS178" s="192"/>
      <c r="AT178" s="193"/>
      <c r="AU178" s="191"/>
      <c r="AV178" s="192"/>
      <c r="AW178" s="192"/>
      <c r="AX178" s="193"/>
      <c r="AY178" s="191"/>
      <c r="AZ178" s="192"/>
      <c r="BA178" s="192"/>
      <c r="BB178" s="193"/>
      <c r="BC178" s="191"/>
      <c r="BD178" s="192"/>
      <c r="BE178" s="192"/>
      <c r="BF178" s="193"/>
      <c r="BG178" s="194" t="str">
        <f t="shared" si="120"/>
        <v>n.é.</v>
      </c>
      <c r="BH178" s="195"/>
    </row>
    <row r="179" spans="1:60" ht="20.100000000000001" customHeight="1">
      <c r="A179" s="157" t="s">
        <v>838</v>
      </c>
      <c r="B179" s="158"/>
      <c r="C179" s="177" t="s">
        <v>154</v>
      </c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9"/>
      <c r="AC179" s="198" t="s">
        <v>130</v>
      </c>
      <c r="AD179" s="199"/>
      <c r="AE179" s="164">
        <f>IF(VLOOKUP($AC179,'04'!$AC$8:$BH$265,3,FALSE)+VLOOKUP($AC179,'05'!$AC$8:$BP$229,7,FALSE)+VLOOKUP($AC179,'05'!$AC$8:$BP$229,11,FALSE)+VLOOKUP($AC179,'06'!$AC$8:$BH$229,3,FALSE)=0,"",VLOOKUP($AC179,'04'!$AC$8:$BH$265,3,FALSE)+VLOOKUP($AC179,'05'!$AC$8:$BP$229,7,FALSE)+VLOOKUP($AC179,'05'!$AC$8:$BP$229,11,FALSE)+VLOOKUP($AC179,'06'!$AC$8:$BH$229,3,FALSE))</f>
        <v>7283</v>
      </c>
      <c r="AF179" s="165"/>
      <c r="AG179" s="165"/>
      <c r="AH179" s="166"/>
      <c r="AI179" s="191"/>
      <c r="AJ179" s="192"/>
      <c r="AK179" s="192"/>
      <c r="AL179" s="193"/>
      <c r="AM179" s="191"/>
      <c r="AN179" s="192"/>
      <c r="AO179" s="192"/>
      <c r="AP179" s="193"/>
      <c r="AQ179" s="191"/>
      <c r="AR179" s="192"/>
      <c r="AS179" s="192"/>
      <c r="AT179" s="193"/>
      <c r="AU179" s="191"/>
      <c r="AV179" s="192"/>
      <c r="AW179" s="192"/>
      <c r="AX179" s="193"/>
      <c r="AY179" s="191"/>
      <c r="AZ179" s="192"/>
      <c r="BA179" s="192"/>
      <c r="BB179" s="193"/>
      <c r="BC179" s="191"/>
      <c r="BD179" s="192"/>
      <c r="BE179" s="192"/>
      <c r="BF179" s="193"/>
      <c r="BG179" s="194" t="str">
        <f t="shared" si="120"/>
        <v>n.é.</v>
      </c>
      <c r="BH179" s="195"/>
    </row>
    <row r="180" spans="1:60" s="3" customFormat="1" ht="20.100000000000001" customHeight="1">
      <c r="A180" s="170" t="s">
        <v>839</v>
      </c>
      <c r="B180" s="171"/>
      <c r="C180" s="172" t="s">
        <v>886</v>
      </c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4"/>
      <c r="AC180" s="196" t="s">
        <v>60</v>
      </c>
      <c r="AD180" s="197"/>
      <c r="AE180" s="188">
        <f>SUM(AE173:AH179)</f>
        <v>80115</v>
      </c>
      <c r="AF180" s="189"/>
      <c r="AG180" s="189"/>
      <c r="AH180" s="190"/>
      <c r="AI180" s="188">
        <f t="shared" ref="AI180" si="145">SUM(AI173:AL179)</f>
        <v>0</v>
      </c>
      <c r="AJ180" s="189"/>
      <c r="AK180" s="189"/>
      <c r="AL180" s="190"/>
      <c r="AM180" s="188">
        <f t="shared" ref="AM180" si="146">SUM(AM173:AP179)</f>
        <v>0</v>
      </c>
      <c r="AN180" s="189"/>
      <c r="AO180" s="189"/>
      <c r="AP180" s="190"/>
      <c r="AQ180" s="188">
        <f t="shared" ref="AQ180" si="147">SUM(AQ173:AT179)</f>
        <v>0</v>
      </c>
      <c r="AR180" s="189"/>
      <c r="AS180" s="189"/>
      <c r="AT180" s="190"/>
      <c r="AU180" s="188">
        <f t="shared" ref="AU180" si="148">SUM(AU173:AX179)</f>
        <v>0</v>
      </c>
      <c r="AV180" s="189"/>
      <c r="AW180" s="189"/>
      <c r="AX180" s="190"/>
      <c r="AY180" s="188">
        <f t="shared" ref="AY180" si="149">SUM(AY173:BB179)</f>
        <v>0</v>
      </c>
      <c r="AZ180" s="189"/>
      <c r="BA180" s="189"/>
      <c r="BB180" s="190"/>
      <c r="BC180" s="188">
        <f t="shared" ref="BC180" si="150">SUM(BC173:BF179)</f>
        <v>0</v>
      </c>
      <c r="BD180" s="189"/>
      <c r="BE180" s="189"/>
      <c r="BF180" s="190"/>
      <c r="BG180" s="168" t="str">
        <f t="shared" si="120"/>
        <v>n.é.</v>
      </c>
      <c r="BH180" s="169"/>
    </row>
    <row r="181" spans="1:60" ht="20.100000000000001" customHeight="1">
      <c r="A181" s="157" t="s">
        <v>840</v>
      </c>
      <c r="B181" s="158"/>
      <c r="C181" s="159" t="s">
        <v>167</v>
      </c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1"/>
      <c r="AC181" s="198" t="s">
        <v>155</v>
      </c>
      <c r="AD181" s="199"/>
      <c r="AE181" s="164">
        <f>IF(VLOOKUP($AC181,'04'!$AC$8:$BH$265,3,FALSE)+VLOOKUP($AC181,'05'!$AC$8:$BP$229,7,FALSE)+VLOOKUP($AC181,'05'!$AC$8:$BP$229,11,FALSE)+VLOOKUP($AC181,'06'!$AC$8:$BH$229,3,FALSE)=0,"",VLOOKUP($AC181,'04'!$AC$8:$BH$265,3,FALSE)+VLOOKUP($AC181,'05'!$AC$8:$BP$229,7,FALSE)+VLOOKUP($AC181,'05'!$AC$8:$BP$229,11,FALSE)+VLOOKUP($AC181,'06'!$AC$8:$BH$229,3,FALSE))</f>
        <v>8358</v>
      </c>
      <c r="AF181" s="165"/>
      <c r="AG181" s="165"/>
      <c r="AH181" s="166"/>
      <c r="AI181" s="191"/>
      <c r="AJ181" s="192"/>
      <c r="AK181" s="192"/>
      <c r="AL181" s="193"/>
      <c r="AM181" s="191"/>
      <c r="AN181" s="192"/>
      <c r="AO181" s="192"/>
      <c r="AP181" s="193"/>
      <c r="AQ181" s="191"/>
      <c r="AR181" s="192"/>
      <c r="AS181" s="192"/>
      <c r="AT181" s="193"/>
      <c r="AU181" s="191"/>
      <c r="AV181" s="192"/>
      <c r="AW181" s="192"/>
      <c r="AX181" s="193"/>
      <c r="AY181" s="191"/>
      <c r="AZ181" s="192"/>
      <c r="BA181" s="192"/>
      <c r="BB181" s="193"/>
      <c r="BC181" s="191"/>
      <c r="BD181" s="192"/>
      <c r="BE181" s="192"/>
      <c r="BF181" s="193"/>
      <c r="BG181" s="194" t="str">
        <f t="shared" si="120"/>
        <v>n.é.</v>
      </c>
      <c r="BH181" s="195"/>
    </row>
    <row r="182" spans="1:60" ht="20.100000000000001" customHeight="1">
      <c r="A182" s="157" t="s">
        <v>841</v>
      </c>
      <c r="B182" s="158"/>
      <c r="C182" s="159" t="s">
        <v>168</v>
      </c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1"/>
      <c r="AC182" s="198" t="s">
        <v>156</v>
      </c>
      <c r="AD182" s="199"/>
      <c r="AE182" s="164" t="str">
        <f>IF(VLOOKUP($AC182,'04'!$AC$8:$BH$265,3,FALSE)+VLOOKUP($AC182,'05'!$AC$8:$BP$229,7,FALSE)+VLOOKUP($AC182,'05'!$AC$8:$BP$229,11,FALSE)+VLOOKUP($AC182,'06'!$AC$8:$BH$229,3,FALSE)=0,"",VLOOKUP($AC182,'04'!$AC$8:$BH$265,3,FALSE)+VLOOKUP($AC182,'05'!$AC$8:$BP$229,7,FALSE)+VLOOKUP($AC182,'05'!$AC$8:$BP$229,11,FALSE)+VLOOKUP($AC182,'06'!$AC$8:$BH$229,3,FALSE))</f>
        <v/>
      </c>
      <c r="AF182" s="165"/>
      <c r="AG182" s="165"/>
      <c r="AH182" s="166"/>
      <c r="AI182" s="191"/>
      <c r="AJ182" s="192"/>
      <c r="AK182" s="192"/>
      <c r="AL182" s="193"/>
      <c r="AM182" s="191"/>
      <c r="AN182" s="192"/>
      <c r="AO182" s="192"/>
      <c r="AP182" s="193"/>
      <c r="AQ182" s="191"/>
      <c r="AR182" s="192"/>
      <c r="AS182" s="192"/>
      <c r="AT182" s="193"/>
      <c r="AU182" s="191"/>
      <c r="AV182" s="192"/>
      <c r="AW182" s="192"/>
      <c r="AX182" s="193"/>
      <c r="AY182" s="191"/>
      <c r="AZ182" s="192"/>
      <c r="BA182" s="192"/>
      <c r="BB182" s="193"/>
      <c r="BC182" s="191"/>
      <c r="BD182" s="192"/>
      <c r="BE182" s="192"/>
      <c r="BF182" s="193"/>
      <c r="BG182" s="194" t="str">
        <f t="shared" si="120"/>
        <v>n.é.</v>
      </c>
      <c r="BH182" s="195"/>
    </row>
    <row r="183" spans="1:60" ht="20.100000000000001" customHeight="1">
      <c r="A183" s="157" t="s">
        <v>842</v>
      </c>
      <c r="B183" s="158"/>
      <c r="C183" s="159" t="s">
        <v>169</v>
      </c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1"/>
      <c r="AC183" s="198" t="s">
        <v>157</v>
      </c>
      <c r="AD183" s="199"/>
      <c r="AE183" s="164" t="str">
        <f>IF(VLOOKUP($AC183,'04'!$AC$8:$BH$265,3,FALSE)+VLOOKUP($AC183,'05'!$AC$8:$BP$229,7,FALSE)+VLOOKUP($AC183,'05'!$AC$8:$BP$229,11,FALSE)+VLOOKUP($AC183,'06'!$AC$8:$BH$229,3,FALSE)=0,"",VLOOKUP($AC183,'04'!$AC$8:$BH$265,3,FALSE)+VLOOKUP($AC183,'05'!$AC$8:$BP$229,7,FALSE)+VLOOKUP($AC183,'05'!$AC$8:$BP$229,11,FALSE)+VLOOKUP($AC183,'06'!$AC$8:$BH$229,3,FALSE))</f>
        <v/>
      </c>
      <c r="AF183" s="165"/>
      <c r="AG183" s="165"/>
      <c r="AH183" s="166"/>
      <c r="AI183" s="191"/>
      <c r="AJ183" s="192"/>
      <c r="AK183" s="192"/>
      <c r="AL183" s="193"/>
      <c r="AM183" s="191"/>
      <c r="AN183" s="192"/>
      <c r="AO183" s="192"/>
      <c r="AP183" s="193"/>
      <c r="AQ183" s="191"/>
      <c r="AR183" s="192"/>
      <c r="AS183" s="192"/>
      <c r="AT183" s="193"/>
      <c r="AU183" s="191"/>
      <c r="AV183" s="192"/>
      <c r="AW183" s="192"/>
      <c r="AX183" s="193"/>
      <c r="AY183" s="191"/>
      <c r="AZ183" s="192"/>
      <c r="BA183" s="192"/>
      <c r="BB183" s="193"/>
      <c r="BC183" s="191"/>
      <c r="BD183" s="192"/>
      <c r="BE183" s="192"/>
      <c r="BF183" s="193"/>
      <c r="BG183" s="194" t="str">
        <f t="shared" si="120"/>
        <v>n.é.</v>
      </c>
      <c r="BH183" s="195"/>
    </row>
    <row r="184" spans="1:60" ht="20.100000000000001" customHeight="1">
      <c r="A184" s="157" t="s">
        <v>843</v>
      </c>
      <c r="B184" s="158"/>
      <c r="C184" s="159" t="s">
        <v>170</v>
      </c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1"/>
      <c r="AC184" s="198" t="s">
        <v>158</v>
      </c>
      <c r="AD184" s="199"/>
      <c r="AE184" s="164">
        <f>IF(VLOOKUP($AC184,'04'!$AC$8:$BH$265,3,FALSE)+VLOOKUP($AC184,'05'!$AC$8:$BP$229,7,FALSE)+VLOOKUP($AC184,'05'!$AC$8:$BP$229,11,FALSE)+VLOOKUP($AC184,'06'!$AC$8:$BH$229,3,FALSE)=0,"",VLOOKUP($AC184,'04'!$AC$8:$BH$265,3,FALSE)+VLOOKUP($AC184,'05'!$AC$8:$BP$229,7,FALSE)+VLOOKUP($AC184,'05'!$AC$8:$BP$229,11,FALSE)+VLOOKUP($AC184,'06'!$AC$8:$BH$229,3,FALSE))</f>
        <v>2256</v>
      </c>
      <c r="AF184" s="165"/>
      <c r="AG184" s="165"/>
      <c r="AH184" s="166"/>
      <c r="AI184" s="191"/>
      <c r="AJ184" s="192"/>
      <c r="AK184" s="192"/>
      <c r="AL184" s="193"/>
      <c r="AM184" s="191"/>
      <c r="AN184" s="192"/>
      <c r="AO184" s="192"/>
      <c r="AP184" s="193"/>
      <c r="AQ184" s="191"/>
      <c r="AR184" s="192"/>
      <c r="AS184" s="192"/>
      <c r="AT184" s="193"/>
      <c r="AU184" s="191"/>
      <c r="AV184" s="192"/>
      <c r="AW184" s="192"/>
      <c r="AX184" s="193"/>
      <c r="AY184" s="191"/>
      <c r="AZ184" s="192"/>
      <c r="BA184" s="192"/>
      <c r="BB184" s="193"/>
      <c r="BC184" s="191"/>
      <c r="BD184" s="192"/>
      <c r="BE184" s="192"/>
      <c r="BF184" s="193"/>
      <c r="BG184" s="194" t="str">
        <f t="shared" si="120"/>
        <v>n.é.</v>
      </c>
      <c r="BH184" s="195"/>
    </row>
    <row r="185" spans="1:60" s="3" customFormat="1" ht="20.100000000000001" customHeight="1">
      <c r="A185" s="170" t="s">
        <v>844</v>
      </c>
      <c r="B185" s="171"/>
      <c r="C185" s="180" t="s">
        <v>887</v>
      </c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2"/>
      <c r="AC185" s="196" t="s">
        <v>61</v>
      </c>
      <c r="AD185" s="197"/>
      <c r="AE185" s="188">
        <f>SUM(AE181:AH184)</f>
        <v>10614</v>
      </c>
      <c r="AF185" s="189"/>
      <c r="AG185" s="189"/>
      <c r="AH185" s="190"/>
      <c r="AI185" s="188">
        <f t="shared" ref="AI185" si="151">SUM(AI181:AL184)</f>
        <v>0</v>
      </c>
      <c r="AJ185" s="189"/>
      <c r="AK185" s="189"/>
      <c r="AL185" s="190"/>
      <c r="AM185" s="188">
        <f t="shared" ref="AM185" si="152">SUM(AM181:AP184)</f>
        <v>0</v>
      </c>
      <c r="AN185" s="189"/>
      <c r="AO185" s="189"/>
      <c r="AP185" s="190"/>
      <c r="AQ185" s="188">
        <f t="shared" ref="AQ185" si="153">SUM(AQ181:AT184)</f>
        <v>0</v>
      </c>
      <c r="AR185" s="189"/>
      <c r="AS185" s="189"/>
      <c r="AT185" s="190"/>
      <c r="AU185" s="188">
        <f t="shared" ref="AU185" si="154">SUM(AU181:AX184)</f>
        <v>0</v>
      </c>
      <c r="AV185" s="189"/>
      <c r="AW185" s="189"/>
      <c r="AX185" s="190"/>
      <c r="AY185" s="188">
        <f t="shared" ref="AY185" si="155">SUM(AY181:BB184)</f>
        <v>0</v>
      </c>
      <c r="AZ185" s="189"/>
      <c r="BA185" s="189"/>
      <c r="BB185" s="190"/>
      <c r="BC185" s="188">
        <f t="shared" ref="BC185" si="156">SUM(BC181:BF184)</f>
        <v>0</v>
      </c>
      <c r="BD185" s="189"/>
      <c r="BE185" s="189"/>
      <c r="BF185" s="190"/>
      <c r="BG185" s="168" t="str">
        <f t="shared" si="120"/>
        <v>n.é.</v>
      </c>
      <c r="BH185" s="169"/>
    </row>
    <row r="186" spans="1:60" ht="20.100000000000001" customHeight="1">
      <c r="A186" s="157" t="s">
        <v>845</v>
      </c>
      <c r="B186" s="158"/>
      <c r="C186" s="159" t="s">
        <v>416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1"/>
      <c r="AC186" s="198" t="s">
        <v>159</v>
      </c>
      <c r="AD186" s="199"/>
      <c r="AE186" s="164" t="str">
        <f>IF(VLOOKUP($AC186,'04'!$AC$8:$BH$265,3,FALSE)+VLOOKUP($AC186,'05'!$AC$8:$BP$229,7,FALSE)+VLOOKUP($AC186,'05'!$AC$8:$BP$229,11,FALSE)+VLOOKUP($AC186,'06'!$AC$8:$BH$229,3,FALSE)=0,"",VLOOKUP($AC186,'04'!$AC$8:$BH$265,3,FALSE)+VLOOKUP($AC186,'05'!$AC$8:$BP$229,7,FALSE)+VLOOKUP($AC186,'05'!$AC$8:$BP$229,11,FALSE)+VLOOKUP($AC186,'06'!$AC$8:$BH$229,3,FALSE))</f>
        <v/>
      </c>
      <c r="AF186" s="165"/>
      <c r="AG186" s="165"/>
      <c r="AH186" s="166"/>
      <c r="AI186" s="191"/>
      <c r="AJ186" s="192"/>
      <c r="AK186" s="192"/>
      <c r="AL186" s="193"/>
      <c r="AM186" s="191"/>
      <c r="AN186" s="192"/>
      <c r="AO186" s="192"/>
      <c r="AP186" s="193"/>
      <c r="AQ186" s="191"/>
      <c r="AR186" s="192"/>
      <c r="AS186" s="192"/>
      <c r="AT186" s="193"/>
      <c r="AU186" s="191"/>
      <c r="AV186" s="192"/>
      <c r="AW186" s="192"/>
      <c r="AX186" s="193"/>
      <c r="AY186" s="191"/>
      <c r="AZ186" s="192"/>
      <c r="BA186" s="192"/>
      <c r="BB186" s="193"/>
      <c r="BC186" s="191"/>
      <c r="BD186" s="192"/>
      <c r="BE186" s="192"/>
      <c r="BF186" s="193"/>
      <c r="BG186" s="194" t="str">
        <f t="shared" si="120"/>
        <v>n.é.</v>
      </c>
      <c r="BH186" s="195"/>
    </row>
    <row r="187" spans="1:60" ht="20.100000000000001" customHeight="1">
      <c r="A187" s="157" t="s">
        <v>846</v>
      </c>
      <c r="B187" s="158"/>
      <c r="C187" s="159" t="s">
        <v>417</v>
      </c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1"/>
      <c r="AC187" s="198" t="s">
        <v>160</v>
      </c>
      <c r="AD187" s="199"/>
      <c r="AE187" s="164" t="str">
        <f>IF(VLOOKUP($AC187,'04'!$AC$8:$BH$265,3,FALSE)+VLOOKUP($AC187,'05'!$AC$8:$BP$229,7,FALSE)+VLOOKUP($AC187,'05'!$AC$8:$BP$229,11,FALSE)+VLOOKUP($AC187,'06'!$AC$8:$BH$229,3,FALSE)=0,"",VLOOKUP($AC187,'04'!$AC$8:$BH$265,3,FALSE)+VLOOKUP($AC187,'05'!$AC$8:$BP$229,7,FALSE)+VLOOKUP($AC187,'05'!$AC$8:$BP$229,11,FALSE)+VLOOKUP($AC187,'06'!$AC$8:$BH$229,3,FALSE))</f>
        <v/>
      </c>
      <c r="AF187" s="165"/>
      <c r="AG187" s="165"/>
      <c r="AH187" s="166"/>
      <c r="AI187" s="191"/>
      <c r="AJ187" s="192"/>
      <c r="AK187" s="192"/>
      <c r="AL187" s="193"/>
      <c r="AM187" s="191"/>
      <c r="AN187" s="192"/>
      <c r="AO187" s="192"/>
      <c r="AP187" s="193"/>
      <c r="AQ187" s="191"/>
      <c r="AR187" s="192"/>
      <c r="AS187" s="192"/>
      <c r="AT187" s="193"/>
      <c r="AU187" s="191"/>
      <c r="AV187" s="192"/>
      <c r="AW187" s="192"/>
      <c r="AX187" s="193"/>
      <c r="AY187" s="191"/>
      <c r="AZ187" s="192"/>
      <c r="BA187" s="192"/>
      <c r="BB187" s="193"/>
      <c r="BC187" s="191"/>
      <c r="BD187" s="192"/>
      <c r="BE187" s="192"/>
      <c r="BF187" s="193"/>
      <c r="BG187" s="194" t="str">
        <f t="shared" si="120"/>
        <v>n.é.</v>
      </c>
      <c r="BH187" s="195"/>
    </row>
    <row r="188" spans="1:60" ht="20.100000000000001" customHeight="1">
      <c r="A188" s="157" t="s">
        <v>847</v>
      </c>
      <c r="B188" s="158"/>
      <c r="C188" s="159" t="s">
        <v>418</v>
      </c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1"/>
      <c r="AC188" s="198" t="s">
        <v>161</v>
      </c>
      <c r="AD188" s="199"/>
      <c r="AE188" s="164" t="str">
        <f>IF(VLOOKUP($AC188,'04'!$AC$8:$BH$265,3,FALSE)+VLOOKUP($AC188,'05'!$AC$8:$BP$229,7,FALSE)+VLOOKUP($AC188,'05'!$AC$8:$BP$229,11,FALSE)+VLOOKUP($AC188,'06'!$AC$8:$BH$229,3,FALSE)=0,"",VLOOKUP($AC188,'04'!$AC$8:$BH$265,3,FALSE)+VLOOKUP($AC188,'05'!$AC$8:$BP$229,7,FALSE)+VLOOKUP($AC188,'05'!$AC$8:$BP$229,11,FALSE)+VLOOKUP($AC188,'06'!$AC$8:$BH$229,3,FALSE))</f>
        <v/>
      </c>
      <c r="AF188" s="165"/>
      <c r="AG188" s="165"/>
      <c r="AH188" s="166"/>
      <c r="AI188" s="191"/>
      <c r="AJ188" s="192"/>
      <c r="AK188" s="192"/>
      <c r="AL188" s="193"/>
      <c r="AM188" s="191"/>
      <c r="AN188" s="192"/>
      <c r="AO188" s="192"/>
      <c r="AP188" s="193"/>
      <c r="AQ188" s="191"/>
      <c r="AR188" s="192"/>
      <c r="AS188" s="192"/>
      <c r="AT188" s="193"/>
      <c r="AU188" s="191"/>
      <c r="AV188" s="192"/>
      <c r="AW188" s="192"/>
      <c r="AX188" s="193"/>
      <c r="AY188" s="191"/>
      <c r="AZ188" s="192"/>
      <c r="BA188" s="192"/>
      <c r="BB188" s="193"/>
      <c r="BC188" s="191"/>
      <c r="BD188" s="192"/>
      <c r="BE188" s="192"/>
      <c r="BF188" s="193"/>
      <c r="BG188" s="194" t="str">
        <f t="shared" si="120"/>
        <v>n.é.</v>
      </c>
      <c r="BH188" s="195"/>
    </row>
    <row r="189" spans="1:60" ht="20.100000000000001" customHeight="1">
      <c r="A189" s="157" t="s">
        <v>848</v>
      </c>
      <c r="B189" s="158"/>
      <c r="C189" s="159" t="s">
        <v>171</v>
      </c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1"/>
      <c r="AC189" s="198" t="s">
        <v>162</v>
      </c>
      <c r="AD189" s="199"/>
      <c r="AE189" s="164" t="str">
        <f>IF(VLOOKUP($AC189,'04'!$AC$8:$BH$265,3,FALSE)+VLOOKUP($AC189,'05'!$AC$8:$BP$229,7,FALSE)+VLOOKUP($AC189,'05'!$AC$8:$BP$229,11,FALSE)+VLOOKUP($AC189,'06'!$AC$8:$BH$229,3,FALSE)=0,"",VLOOKUP($AC189,'04'!$AC$8:$BH$265,3,FALSE)+VLOOKUP($AC189,'05'!$AC$8:$BP$229,7,FALSE)+VLOOKUP($AC189,'05'!$AC$8:$BP$229,11,FALSE)+VLOOKUP($AC189,'06'!$AC$8:$BH$229,3,FALSE))</f>
        <v/>
      </c>
      <c r="AF189" s="165"/>
      <c r="AG189" s="165"/>
      <c r="AH189" s="166"/>
      <c r="AI189" s="191"/>
      <c r="AJ189" s="192"/>
      <c r="AK189" s="192"/>
      <c r="AL189" s="193"/>
      <c r="AM189" s="191"/>
      <c r="AN189" s="192"/>
      <c r="AO189" s="192"/>
      <c r="AP189" s="193"/>
      <c r="AQ189" s="191"/>
      <c r="AR189" s="192"/>
      <c r="AS189" s="192"/>
      <c r="AT189" s="193"/>
      <c r="AU189" s="191"/>
      <c r="AV189" s="192"/>
      <c r="AW189" s="192"/>
      <c r="AX189" s="193"/>
      <c r="AY189" s="191"/>
      <c r="AZ189" s="192"/>
      <c r="BA189" s="192"/>
      <c r="BB189" s="193"/>
      <c r="BC189" s="191"/>
      <c r="BD189" s="192"/>
      <c r="BE189" s="192"/>
      <c r="BF189" s="193"/>
      <c r="BG189" s="194" t="str">
        <f t="shared" si="120"/>
        <v>n.é.</v>
      </c>
      <c r="BH189" s="195"/>
    </row>
    <row r="190" spans="1:60" ht="20.100000000000001" customHeight="1">
      <c r="A190" s="157" t="s">
        <v>849</v>
      </c>
      <c r="B190" s="158"/>
      <c r="C190" s="159" t="s">
        <v>419</v>
      </c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1"/>
      <c r="AC190" s="198" t="s">
        <v>163</v>
      </c>
      <c r="AD190" s="199"/>
      <c r="AE190" s="164" t="str">
        <f>IF(VLOOKUP($AC190,'04'!$AC$8:$BH$265,3,FALSE)+VLOOKUP($AC190,'05'!$AC$8:$BP$229,7,FALSE)+VLOOKUP($AC190,'05'!$AC$8:$BP$229,11,FALSE)+VLOOKUP($AC190,'06'!$AC$8:$BH$229,3,FALSE)=0,"",VLOOKUP($AC190,'04'!$AC$8:$BH$265,3,FALSE)+VLOOKUP($AC190,'05'!$AC$8:$BP$229,7,FALSE)+VLOOKUP($AC190,'05'!$AC$8:$BP$229,11,FALSE)+VLOOKUP($AC190,'06'!$AC$8:$BH$229,3,FALSE))</f>
        <v/>
      </c>
      <c r="AF190" s="165"/>
      <c r="AG190" s="165"/>
      <c r="AH190" s="166"/>
      <c r="AI190" s="191"/>
      <c r="AJ190" s="192"/>
      <c r="AK190" s="192"/>
      <c r="AL190" s="193"/>
      <c r="AM190" s="191"/>
      <c r="AN190" s="192"/>
      <c r="AO190" s="192"/>
      <c r="AP190" s="193"/>
      <c r="AQ190" s="191"/>
      <c r="AR190" s="192"/>
      <c r="AS190" s="192"/>
      <c r="AT190" s="193"/>
      <c r="AU190" s="191"/>
      <c r="AV190" s="192"/>
      <c r="AW190" s="192"/>
      <c r="AX190" s="193"/>
      <c r="AY190" s="191"/>
      <c r="AZ190" s="192"/>
      <c r="BA190" s="192"/>
      <c r="BB190" s="193"/>
      <c r="BC190" s="191"/>
      <c r="BD190" s="192"/>
      <c r="BE190" s="192"/>
      <c r="BF190" s="193"/>
      <c r="BG190" s="194" t="str">
        <f t="shared" si="120"/>
        <v>n.é.</v>
      </c>
      <c r="BH190" s="195"/>
    </row>
    <row r="191" spans="1:60" ht="20.100000000000001" customHeight="1">
      <c r="A191" s="157" t="s">
        <v>850</v>
      </c>
      <c r="B191" s="158"/>
      <c r="C191" s="159" t="s">
        <v>420</v>
      </c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1"/>
      <c r="AC191" s="198" t="s">
        <v>164</v>
      </c>
      <c r="AD191" s="199"/>
      <c r="AE191" s="164" t="str">
        <f>IF(VLOOKUP($AC191,'04'!$AC$8:$BH$265,3,FALSE)+VLOOKUP($AC191,'05'!$AC$8:$BP$229,7,FALSE)+VLOOKUP($AC191,'05'!$AC$8:$BP$229,11,FALSE)+VLOOKUP($AC191,'06'!$AC$8:$BH$229,3,FALSE)=0,"",VLOOKUP($AC191,'04'!$AC$8:$BH$265,3,FALSE)+VLOOKUP($AC191,'05'!$AC$8:$BP$229,7,FALSE)+VLOOKUP($AC191,'05'!$AC$8:$BP$229,11,FALSE)+VLOOKUP($AC191,'06'!$AC$8:$BH$229,3,FALSE))</f>
        <v/>
      </c>
      <c r="AF191" s="165"/>
      <c r="AG191" s="165"/>
      <c r="AH191" s="166"/>
      <c r="AI191" s="191"/>
      <c r="AJ191" s="192"/>
      <c r="AK191" s="192"/>
      <c r="AL191" s="193"/>
      <c r="AM191" s="191"/>
      <c r="AN191" s="192"/>
      <c r="AO191" s="192"/>
      <c r="AP191" s="193"/>
      <c r="AQ191" s="191"/>
      <c r="AR191" s="192"/>
      <c r="AS191" s="192"/>
      <c r="AT191" s="193"/>
      <c r="AU191" s="191"/>
      <c r="AV191" s="192"/>
      <c r="AW191" s="192"/>
      <c r="AX191" s="193"/>
      <c r="AY191" s="191"/>
      <c r="AZ191" s="192"/>
      <c r="BA191" s="192"/>
      <c r="BB191" s="193"/>
      <c r="BC191" s="191"/>
      <c r="BD191" s="192"/>
      <c r="BE191" s="192"/>
      <c r="BF191" s="193"/>
      <c r="BG191" s="194" t="str">
        <f t="shared" si="120"/>
        <v>n.é.</v>
      </c>
      <c r="BH191" s="195"/>
    </row>
    <row r="192" spans="1:60" ht="20.100000000000001" customHeight="1">
      <c r="A192" s="157" t="s">
        <v>851</v>
      </c>
      <c r="B192" s="158"/>
      <c r="C192" s="159" t="s">
        <v>172</v>
      </c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1"/>
      <c r="AC192" s="198" t="s">
        <v>165</v>
      </c>
      <c r="AD192" s="199"/>
      <c r="AE192" s="164" t="str">
        <f>IF(VLOOKUP($AC192,'04'!$AC$8:$BH$265,3,FALSE)+VLOOKUP($AC192,'05'!$AC$8:$BP$229,7,FALSE)+VLOOKUP($AC192,'05'!$AC$8:$BP$229,11,FALSE)+VLOOKUP($AC192,'06'!$AC$8:$BH$229,3,FALSE)=0,"",VLOOKUP($AC192,'04'!$AC$8:$BH$265,3,FALSE)+VLOOKUP($AC192,'05'!$AC$8:$BP$229,7,FALSE)+VLOOKUP($AC192,'05'!$AC$8:$BP$229,11,FALSE)+VLOOKUP($AC192,'06'!$AC$8:$BH$229,3,FALSE))</f>
        <v/>
      </c>
      <c r="AF192" s="165"/>
      <c r="AG192" s="165"/>
      <c r="AH192" s="166"/>
      <c r="AI192" s="191"/>
      <c r="AJ192" s="192"/>
      <c r="AK192" s="192"/>
      <c r="AL192" s="193"/>
      <c r="AM192" s="191"/>
      <c r="AN192" s="192"/>
      <c r="AO192" s="192"/>
      <c r="AP192" s="193"/>
      <c r="AQ192" s="191"/>
      <c r="AR192" s="192"/>
      <c r="AS192" s="192"/>
      <c r="AT192" s="193"/>
      <c r="AU192" s="191"/>
      <c r="AV192" s="192"/>
      <c r="AW192" s="192"/>
      <c r="AX192" s="193"/>
      <c r="AY192" s="191"/>
      <c r="AZ192" s="192"/>
      <c r="BA192" s="192"/>
      <c r="BB192" s="193"/>
      <c r="BC192" s="191"/>
      <c r="BD192" s="192"/>
      <c r="BE192" s="192"/>
      <c r="BF192" s="193"/>
      <c r="BG192" s="194" t="str">
        <f t="shared" si="120"/>
        <v>n.é.</v>
      </c>
      <c r="BH192" s="195"/>
    </row>
    <row r="193" spans="1:60" ht="20.100000000000001" customHeight="1">
      <c r="A193" s="157" t="s">
        <v>852</v>
      </c>
      <c r="B193" s="158"/>
      <c r="C193" s="159" t="s">
        <v>797</v>
      </c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1"/>
      <c r="AC193" s="198" t="s">
        <v>166</v>
      </c>
      <c r="AD193" s="199"/>
      <c r="AE193" s="164" t="str">
        <f>IF(VLOOKUP($AC193,'04'!$AC$8:$BH$265,3,FALSE)+VLOOKUP($AC193,'05'!$AC$8:$BP$229,7,FALSE)+VLOOKUP($AC193,'05'!$AC$8:$BP$229,11,FALSE)+VLOOKUP($AC193,'06'!$AC$8:$BH$229,3,FALSE)=0,"",VLOOKUP($AC193,'04'!$AC$8:$BH$265,3,FALSE)+VLOOKUP($AC193,'05'!$AC$8:$BP$229,7,FALSE)+VLOOKUP($AC193,'05'!$AC$8:$BP$229,11,FALSE)+VLOOKUP($AC193,'06'!$AC$8:$BH$229,3,FALSE))</f>
        <v/>
      </c>
      <c r="AF193" s="165"/>
      <c r="AG193" s="165"/>
      <c r="AH193" s="166"/>
      <c r="AI193" s="191"/>
      <c r="AJ193" s="192"/>
      <c r="AK193" s="192"/>
      <c r="AL193" s="193"/>
      <c r="AM193" s="191"/>
      <c r="AN193" s="192"/>
      <c r="AO193" s="192"/>
      <c r="AP193" s="193"/>
      <c r="AQ193" s="191"/>
      <c r="AR193" s="192"/>
      <c r="AS193" s="192"/>
      <c r="AT193" s="193"/>
      <c r="AU193" s="191"/>
      <c r="AV193" s="192"/>
      <c r="AW193" s="192"/>
      <c r="AX193" s="193"/>
      <c r="AY193" s="191"/>
      <c r="AZ193" s="192"/>
      <c r="BA193" s="192"/>
      <c r="BB193" s="193"/>
      <c r="BC193" s="191"/>
      <c r="BD193" s="192"/>
      <c r="BE193" s="192"/>
      <c r="BF193" s="193"/>
      <c r="BG193" s="194" t="str">
        <f t="shared" si="120"/>
        <v>n.é.</v>
      </c>
      <c r="BH193" s="195"/>
    </row>
    <row r="194" spans="1:60" ht="20.100000000000001" customHeight="1">
      <c r="A194" s="157" t="s">
        <v>853</v>
      </c>
      <c r="B194" s="158"/>
      <c r="C194" s="159" t="s">
        <v>173</v>
      </c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1"/>
      <c r="AC194" s="198" t="s">
        <v>798</v>
      </c>
      <c r="AD194" s="199"/>
      <c r="AE194" s="164">
        <f>IF(VLOOKUP($AC194,'04'!$AC$8:$BH$265,3,FALSE)+VLOOKUP($AC194,'05'!$AC$8:$BP$229,7,FALSE)+VLOOKUP($AC194,'05'!$AC$8:$BP$229,11,FALSE)+VLOOKUP($AC194,'06'!$AC$8:$BH$229,3,FALSE)=0,"",VLOOKUP($AC194,'04'!$AC$8:$BH$265,3,FALSE)+VLOOKUP($AC194,'05'!$AC$8:$BP$229,7,FALSE)+VLOOKUP($AC194,'05'!$AC$8:$BP$229,11,FALSE)+VLOOKUP($AC194,'06'!$AC$8:$BH$229,3,FALSE))</f>
        <v>17</v>
      </c>
      <c r="AF194" s="165"/>
      <c r="AG194" s="165"/>
      <c r="AH194" s="166"/>
      <c r="AI194" s="191"/>
      <c r="AJ194" s="192"/>
      <c r="AK194" s="192"/>
      <c r="AL194" s="193"/>
      <c r="AM194" s="191"/>
      <c r="AN194" s="192"/>
      <c r="AO194" s="192"/>
      <c r="AP194" s="193"/>
      <c r="AQ194" s="191"/>
      <c r="AR194" s="192"/>
      <c r="AS194" s="192"/>
      <c r="AT194" s="193"/>
      <c r="AU194" s="191"/>
      <c r="AV194" s="192"/>
      <c r="AW194" s="192"/>
      <c r="AX194" s="193"/>
      <c r="AY194" s="191"/>
      <c r="AZ194" s="192"/>
      <c r="BA194" s="192"/>
      <c r="BB194" s="193"/>
      <c r="BC194" s="191"/>
      <c r="BD194" s="192"/>
      <c r="BE194" s="192"/>
      <c r="BF194" s="193"/>
      <c r="BG194" s="194" t="str">
        <f t="shared" si="120"/>
        <v>n.é.</v>
      </c>
      <c r="BH194" s="195"/>
    </row>
    <row r="195" spans="1:60" ht="20.100000000000001" customHeight="1">
      <c r="A195" s="170" t="s">
        <v>854</v>
      </c>
      <c r="B195" s="171"/>
      <c r="C195" s="180" t="s">
        <v>888</v>
      </c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2"/>
      <c r="AC195" s="196" t="s">
        <v>62</v>
      </c>
      <c r="AD195" s="197"/>
      <c r="AE195" s="188">
        <f>SUM(AE186:AH194)</f>
        <v>17</v>
      </c>
      <c r="AF195" s="189"/>
      <c r="AG195" s="189"/>
      <c r="AH195" s="190"/>
      <c r="AI195" s="188">
        <f t="shared" ref="AI195" si="157">SUM(AI186:AL194)</f>
        <v>0</v>
      </c>
      <c r="AJ195" s="189"/>
      <c r="AK195" s="189"/>
      <c r="AL195" s="190"/>
      <c r="AM195" s="188">
        <f t="shared" ref="AM195" si="158">SUM(AM186:AP194)</f>
        <v>0</v>
      </c>
      <c r="AN195" s="189"/>
      <c r="AO195" s="189"/>
      <c r="AP195" s="190"/>
      <c r="AQ195" s="188">
        <f t="shared" ref="AQ195" si="159">SUM(AQ186:AT194)</f>
        <v>0</v>
      </c>
      <c r="AR195" s="189"/>
      <c r="AS195" s="189"/>
      <c r="AT195" s="190"/>
      <c r="AU195" s="188">
        <f t="shared" ref="AU195" si="160">SUM(AU186:AX194)</f>
        <v>0</v>
      </c>
      <c r="AV195" s="189"/>
      <c r="AW195" s="189"/>
      <c r="AX195" s="190"/>
      <c r="AY195" s="188">
        <f t="shared" ref="AY195" si="161">SUM(AY186:BB194)</f>
        <v>0</v>
      </c>
      <c r="AZ195" s="189"/>
      <c r="BA195" s="189"/>
      <c r="BB195" s="190"/>
      <c r="BC195" s="188">
        <f t="shared" ref="BC195" si="162">SUM(BC186:BF194)</f>
        <v>0</v>
      </c>
      <c r="BD195" s="189"/>
      <c r="BE195" s="189"/>
      <c r="BF195" s="190"/>
      <c r="BG195" s="168" t="str">
        <f t="shared" si="120"/>
        <v>n.é.</v>
      </c>
      <c r="BH195" s="169"/>
    </row>
    <row r="196" spans="1:60" s="3" customFormat="1" ht="20.100000000000001" customHeight="1">
      <c r="A196" s="150" t="s">
        <v>855</v>
      </c>
      <c r="B196" s="151"/>
      <c r="C196" s="152" t="s">
        <v>889</v>
      </c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4"/>
      <c r="AC196" s="186" t="s">
        <v>174</v>
      </c>
      <c r="AD196" s="187"/>
      <c r="AE196" s="183">
        <f>AE121+AE122+AE147+AE156+AE172+AE180+AE185+AE195</f>
        <v>373634</v>
      </c>
      <c r="AF196" s="184"/>
      <c r="AG196" s="184"/>
      <c r="AH196" s="185"/>
      <c r="AI196" s="183">
        <f t="shared" ref="AI196" si="163">AI121+AI122+AI147+AI156+AI172+AI180+AI185+AI195</f>
        <v>0</v>
      </c>
      <c r="AJ196" s="184"/>
      <c r="AK196" s="184"/>
      <c r="AL196" s="185"/>
      <c r="AM196" s="183">
        <f t="shared" ref="AM196" si="164">AM121+AM122+AM147+AM156+AM172+AM180+AM185+AM195</f>
        <v>0</v>
      </c>
      <c r="AN196" s="184"/>
      <c r="AO196" s="184"/>
      <c r="AP196" s="185"/>
      <c r="AQ196" s="183">
        <f t="shared" ref="AQ196" si="165">AQ121+AQ122+AQ147+AQ156+AQ172+AQ180+AQ185+AQ195</f>
        <v>0</v>
      </c>
      <c r="AR196" s="184"/>
      <c r="AS196" s="184"/>
      <c r="AT196" s="185"/>
      <c r="AU196" s="183">
        <f t="shared" ref="AU196" si="166">AU121+AU122+AU147+AU156+AU172+AU180+AU185+AU195</f>
        <v>0</v>
      </c>
      <c r="AV196" s="184"/>
      <c r="AW196" s="184"/>
      <c r="AX196" s="185"/>
      <c r="AY196" s="183">
        <f t="shared" ref="AY196" si="167">AY121+AY122+AY147+AY156+AY172+AY180+AY185+AY195</f>
        <v>0</v>
      </c>
      <c r="AZ196" s="184"/>
      <c r="BA196" s="184"/>
      <c r="BB196" s="185"/>
      <c r="BC196" s="183">
        <f t="shared" ref="BC196" si="168">BC121+BC122+BC147+BC156+BC172+BC180+BC185+BC195</f>
        <v>0</v>
      </c>
      <c r="BD196" s="184"/>
      <c r="BE196" s="184"/>
      <c r="BF196" s="185"/>
      <c r="BG196" s="145" t="str">
        <f t="shared" si="120"/>
        <v>n.é.</v>
      </c>
      <c r="BH196" s="146"/>
    </row>
    <row r="197" spans="1:60" ht="20.100000000000001" customHeight="1">
      <c r="A197" s="157" t="s">
        <v>856</v>
      </c>
      <c r="B197" s="158"/>
      <c r="C197" s="159" t="s">
        <v>799</v>
      </c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1"/>
      <c r="AC197" s="162" t="s">
        <v>381</v>
      </c>
      <c r="AD197" s="163"/>
      <c r="AE197" s="164" t="str">
        <f>IF(VLOOKUP($AC197,'04'!$AC$8:$BH$265,3,FALSE)+VLOOKUP($AC197,'05'!$AC$8:$BP$229,7,FALSE)+VLOOKUP($AC197,'05'!$AC$8:$BP$229,11,FALSE)+VLOOKUP($AC197,'06'!$AC$8:$BH$229,3,FALSE)=0,"",VLOOKUP($AC197,'04'!$AC$8:$BH$265,3,FALSE)+VLOOKUP($AC197,'05'!$AC$8:$BP$229,7,FALSE)+VLOOKUP($AC197,'05'!$AC$8:$BP$229,11,FALSE)+VLOOKUP($AC197,'06'!$AC$8:$BH$229,3,FALSE))</f>
        <v/>
      </c>
      <c r="AF197" s="165"/>
      <c r="AG197" s="165"/>
      <c r="AH197" s="166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8" t="str">
        <f t="shared" si="120"/>
        <v>n.é.</v>
      </c>
      <c r="BH197" s="169"/>
    </row>
    <row r="198" spans="1:60" ht="20.100000000000001" customHeight="1">
      <c r="A198" s="157" t="s">
        <v>857</v>
      </c>
      <c r="B198" s="158"/>
      <c r="C198" s="159" t="s">
        <v>382</v>
      </c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1"/>
      <c r="AC198" s="162" t="s">
        <v>383</v>
      </c>
      <c r="AD198" s="163"/>
      <c r="AE198" s="164" t="str">
        <f>IF(VLOOKUP($AC198,'04'!$AC$8:$BH$265,3,FALSE)+VLOOKUP($AC198,'05'!$AC$8:$BP$229,7,FALSE)+VLOOKUP($AC198,'05'!$AC$8:$BP$229,11,FALSE)+VLOOKUP($AC198,'06'!$AC$8:$BH$229,3,FALSE)=0,"",VLOOKUP($AC198,'04'!$AC$8:$BH$265,3,FALSE)+VLOOKUP($AC198,'05'!$AC$8:$BP$229,7,FALSE)+VLOOKUP($AC198,'05'!$AC$8:$BP$229,11,FALSE)+VLOOKUP($AC198,'06'!$AC$8:$BH$229,3,FALSE))</f>
        <v/>
      </c>
      <c r="AF198" s="165"/>
      <c r="AG198" s="165"/>
      <c r="AH198" s="166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8" t="str">
        <f t="shared" si="120"/>
        <v>n.é.</v>
      </c>
      <c r="BH198" s="169"/>
    </row>
    <row r="199" spans="1:60" ht="20.100000000000001" customHeight="1">
      <c r="A199" s="157" t="s">
        <v>858</v>
      </c>
      <c r="B199" s="158"/>
      <c r="C199" s="159" t="s">
        <v>800</v>
      </c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1"/>
      <c r="AC199" s="162" t="s">
        <v>384</v>
      </c>
      <c r="AD199" s="163"/>
      <c r="AE199" s="164" t="str">
        <f>IF(VLOOKUP($AC199,'04'!$AC$8:$BH$265,3,FALSE)+VLOOKUP($AC199,'05'!$AC$8:$BP$229,7,FALSE)+VLOOKUP($AC199,'05'!$AC$8:$BP$229,11,FALSE)+VLOOKUP($AC199,'06'!$AC$8:$BH$229,3,FALSE)=0,"",VLOOKUP($AC199,'04'!$AC$8:$BH$265,3,FALSE)+VLOOKUP($AC199,'05'!$AC$8:$BP$229,7,FALSE)+VLOOKUP($AC199,'05'!$AC$8:$BP$229,11,FALSE)+VLOOKUP($AC199,'06'!$AC$8:$BH$229,3,FALSE))</f>
        <v/>
      </c>
      <c r="AF199" s="165"/>
      <c r="AG199" s="165"/>
      <c r="AH199" s="166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8" t="str">
        <f t="shared" si="120"/>
        <v>n.é.</v>
      </c>
      <c r="BH199" s="169"/>
    </row>
    <row r="200" spans="1:60" ht="20.100000000000001" customHeight="1">
      <c r="A200" s="170" t="s">
        <v>859</v>
      </c>
      <c r="B200" s="171"/>
      <c r="C200" s="180" t="s">
        <v>890</v>
      </c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2"/>
      <c r="AC200" s="175" t="s">
        <v>385</v>
      </c>
      <c r="AD200" s="176"/>
      <c r="AE200" s="167">
        <f>SUM(AE197:AH199)</f>
        <v>0</v>
      </c>
      <c r="AF200" s="167"/>
      <c r="AG200" s="167"/>
      <c r="AH200" s="167"/>
      <c r="AI200" s="167">
        <f t="shared" ref="AI200" si="169">SUM(AI197:AL199)</f>
        <v>0</v>
      </c>
      <c r="AJ200" s="167"/>
      <c r="AK200" s="167"/>
      <c r="AL200" s="167"/>
      <c r="AM200" s="167">
        <f t="shared" ref="AM200" si="170">SUM(AM197:AP199)</f>
        <v>0</v>
      </c>
      <c r="AN200" s="167"/>
      <c r="AO200" s="167"/>
      <c r="AP200" s="167"/>
      <c r="AQ200" s="167">
        <f t="shared" ref="AQ200" si="171">SUM(AQ197:AT199)</f>
        <v>0</v>
      </c>
      <c r="AR200" s="167"/>
      <c r="AS200" s="167"/>
      <c r="AT200" s="167"/>
      <c r="AU200" s="167">
        <f t="shared" ref="AU200" si="172">SUM(AU197:AX199)</f>
        <v>0</v>
      </c>
      <c r="AV200" s="167"/>
      <c r="AW200" s="167"/>
      <c r="AX200" s="167"/>
      <c r="AY200" s="167">
        <f t="shared" ref="AY200" si="173">SUM(AY197:BB199)</f>
        <v>0</v>
      </c>
      <c r="AZ200" s="167"/>
      <c r="BA200" s="167"/>
      <c r="BB200" s="167"/>
      <c r="BC200" s="167">
        <f t="shared" ref="BC200" si="174">SUM(BC197:BF199)</f>
        <v>0</v>
      </c>
      <c r="BD200" s="167"/>
      <c r="BE200" s="167"/>
      <c r="BF200" s="167"/>
      <c r="BG200" s="168" t="str">
        <f t="shared" si="120"/>
        <v>n.é.</v>
      </c>
      <c r="BH200" s="169"/>
    </row>
    <row r="201" spans="1:60" ht="20.100000000000001" customHeight="1">
      <c r="A201" s="157" t="s">
        <v>860</v>
      </c>
      <c r="B201" s="158"/>
      <c r="C201" s="177" t="s">
        <v>386</v>
      </c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9"/>
      <c r="AC201" s="162" t="s">
        <v>387</v>
      </c>
      <c r="AD201" s="163"/>
      <c r="AE201" s="164" t="str">
        <f>IF(VLOOKUP($AC201,'04'!$AC$8:$BH$265,3,FALSE)+VLOOKUP($AC201,'05'!$AC$8:$BP$229,7,FALSE)+VLOOKUP($AC201,'05'!$AC$8:$BP$229,11,FALSE)+VLOOKUP($AC201,'06'!$AC$8:$BH$229,3,FALSE)=0,"",VLOOKUP($AC201,'04'!$AC$8:$BH$265,3,FALSE)+VLOOKUP($AC201,'05'!$AC$8:$BP$229,7,FALSE)+VLOOKUP($AC201,'05'!$AC$8:$BP$229,11,FALSE)+VLOOKUP($AC201,'06'!$AC$8:$BH$229,3,FALSE))</f>
        <v/>
      </c>
      <c r="AF201" s="165"/>
      <c r="AG201" s="165"/>
      <c r="AH201" s="166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8" t="str">
        <f t="shared" si="120"/>
        <v>n.é.</v>
      </c>
      <c r="BH201" s="169"/>
    </row>
    <row r="202" spans="1:60" ht="20.100000000000001" customHeight="1">
      <c r="A202" s="157" t="s">
        <v>861</v>
      </c>
      <c r="B202" s="158"/>
      <c r="C202" s="159" t="s">
        <v>389</v>
      </c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1"/>
      <c r="AC202" s="162" t="s">
        <v>388</v>
      </c>
      <c r="AD202" s="163"/>
      <c r="AE202" s="164" t="str">
        <f>IF(VLOOKUP($AC202,'04'!$AC$8:$BH$265,3,FALSE)+VLOOKUP($AC202,'05'!$AC$8:$BP$229,7,FALSE)+VLOOKUP($AC202,'05'!$AC$8:$BP$229,11,FALSE)+VLOOKUP($AC202,'06'!$AC$8:$BH$229,3,FALSE)=0,"",VLOOKUP($AC202,'04'!$AC$8:$BH$265,3,FALSE)+VLOOKUP($AC202,'05'!$AC$8:$BP$229,7,FALSE)+VLOOKUP($AC202,'05'!$AC$8:$BP$229,11,FALSE)+VLOOKUP($AC202,'06'!$AC$8:$BH$229,3,FALSE))</f>
        <v/>
      </c>
      <c r="AF202" s="165"/>
      <c r="AG202" s="165"/>
      <c r="AH202" s="166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8" t="str">
        <f t="shared" si="120"/>
        <v>n.é.</v>
      </c>
      <c r="BH202" s="169"/>
    </row>
    <row r="203" spans="1:60" ht="20.100000000000001" customHeight="1">
      <c r="A203" s="157" t="s">
        <v>862</v>
      </c>
      <c r="B203" s="158"/>
      <c r="C203" s="159" t="s">
        <v>801</v>
      </c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1"/>
      <c r="AC203" s="162" t="s">
        <v>390</v>
      </c>
      <c r="AD203" s="163"/>
      <c r="AE203" s="164" t="str">
        <f>IF(VLOOKUP($AC203,'04'!$AC$8:$BH$265,3,FALSE)+VLOOKUP($AC203,'05'!$AC$8:$BP$229,7,FALSE)+VLOOKUP($AC203,'05'!$AC$8:$BP$229,11,FALSE)+VLOOKUP($AC203,'06'!$AC$8:$BH$229,3,FALSE)=0,"",VLOOKUP($AC203,'04'!$AC$8:$BH$265,3,FALSE)+VLOOKUP($AC203,'05'!$AC$8:$BP$229,7,FALSE)+VLOOKUP($AC203,'05'!$AC$8:$BP$229,11,FALSE)+VLOOKUP($AC203,'06'!$AC$8:$BH$229,3,FALSE))</f>
        <v/>
      </c>
      <c r="AF203" s="165"/>
      <c r="AG203" s="165"/>
      <c r="AH203" s="166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8" t="str">
        <f t="shared" si="120"/>
        <v>n.é.</v>
      </c>
      <c r="BH203" s="169"/>
    </row>
    <row r="204" spans="1:60" ht="20.100000000000001" customHeight="1">
      <c r="A204" s="157" t="s">
        <v>863</v>
      </c>
      <c r="B204" s="158"/>
      <c r="C204" s="159" t="s">
        <v>802</v>
      </c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1"/>
      <c r="AC204" s="162" t="s">
        <v>391</v>
      </c>
      <c r="AD204" s="163"/>
      <c r="AE204" s="164" t="str">
        <f>IF(VLOOKUP($AC204,'04'!$AC$8:$BH$265,3,FALSE)+VLOOKUP($AC204,'05'!$AC$8:$BP$229,7,FALSE)+VLOOKUP($AC204,'05'!$AC$8:$BP$229,11,FALSE)+VLOOKUP($AC204,'06'!$AC$8:$BH$229,3,FALSE)=0,"",VLOOKUP($AC204,'04'!$AC$8:$BH$265,3,FALSE)+VLOOKUP($AC204,'05'!$AC$8:$BP$229,7,FALSE)+VLOOKUP($AC204,'05'!$AC$8:$BP$229,11,FALSE)+VLOOKUP($AC204,'06'!$AC$8:$BH$229,3,FALSE))</f>
        <v/>
      </c>
      <c r="AF204" s="165"/>
      <c r="AG204" s="165"/>
      <c r="AH204" s="166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8" t="str">
        <f t="shared" si="120"/>
        <v>n.é.</v>
      </c>
      <c r="BH204" s="169"/>
    </row>
    <row r="205" spans="1:60" ht="20.100000000000001" customHeight="1">
      <c r="A205" s="157" t="s">
        <v>864</v>
      </c>
      <c r="B205" s="158"/>
      <c r="C205" s="159" t="s">
        <v>803</v>
      </c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1"/>
      <c r="AC205" s="162" t="s">
        <v>804</v>
      </c>
      <c r="AD205" s="163"/>
      <c r="AE205" s="164" t="str">
        <f>IF(VLOOKUP($AC205,'04'!$AC$8:$BH$265,3,FALSE)+VLOOKUP($AC205,'05'!$AC$8:$BP$229,7,FALSE)+VLOOKUP($AC205,'05'!$AC$8:$BP$229,11,FALSE)+VLOOKUP($AC205,'06'!$AC$8:$BH$229,3,FALSE)=0,"",VLOOKUP($AC205,'04'!$AC$8:$BH$265,3,FALSE)+VLOOKUP($AC205,'05'!$AC$8:$BP$229,7,FALSE)+VLOOKUP($AC205,'05'!$AC$8:$BP$229,11,FALSE)+VLOOKUP($AC205,'06'!$AC$8:$BH$229,3,FALSE))</f>
        <v/>
      </c>
      <c r="AF205" s="165"/>
      <c r="AG205" s="165"/>
      <c r="AH205" s="166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8" t="str">
        <f t="shared" si="120"/>
        <v>n.é.</v>
      </c>
      <c r="BH205" s="169"/>
    </row>
    <row r="206" spans="1:60" ht="20.100000000000001" customHeight="1">
      <c r="A206" s="170" t="s">
        <v>865</v>
      </c>
      <c r="B206" s="171"/>
      <c r="C206" s="172" t="s">
        <v>891</v>
      </c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4"/>
      <c r="AC206" s="175" t="s">
        <v>392</v>
      </c>
      <c r="AD206" s="176"/>
      <c r="AE206" s="167">
        <f>SUM(AE201:AH205)</f>
        <v>0</v>
      </c>
      <c r="AF206" s="167"/>
      <c r="AG206" s="167"/>
      <c r="AH206" s="167"/>
      <c r="AI206" s="167">
        <f t="shared" ref="AI206" si="175">SUM(AI201:AL205)</f>
        <v>0</v>
      </c>
      <c r="AJ206" s="167"/>
      <c r="AK206" s="167"/>
      <c r="AL206" s="167"/>
      <c r="AM206" s="167">
        <f t="shared" ref="AM206" si="176">SUM(AM201:AP205)</f>
        <v>0</v>
      </c>
      <c r="AN206" s="167"/>
      <c r="AO206" s="167"/>
      <c r="AP206" s="167"/>
      <c r="AQ206" s="167">
        <f t="shared" ref="AQ206" si="177">SUM(AQ201:AT205)</f>
        <v>0</v>
      </c>
      <c r="AR206" s="167"/>
      <c r="AS206" s="167"/>
      <c r="AT206" s="167"/>
      <c r="AU206" s="167">
        <f t="shared" ref="AU206" si="178">SUM(AU201:AX205)</f>
        <v>0</v>
      </c>
      <c r="AV206" s="167"/>
      <c r="AW206" s="167"/>
      <c r="AX206" s="167"/>
      <c r="AY206" s="167">
        <f t="shared" ref="AY206" si="179">SUM(AY201:BB205)</f>
        <v>0</v>
      </c>
      <c r="AZ206" s="167"/>
      <c r="BA206" s="167"/>
      <c r="BB206" s="167"/>
      <c r="BC206" s="167">
        <f t="shared" ref="BC206" si="180">SUM(BC201:BF205)</f>
        <v>0</v>
      </c>
      <c r="BD206" s="167"/>
      <c r="BE206" s="167"/>
      <c r="BF206" s="167"/>
      <c r="BG206" s="168" t="str">
        <f t="shared" ref="BG206:BG226" si="181">IF(AI206&gt;0,BC206/AI206,"n.é.")</f>
        <v>n.é.</v>
      </c>
      <c r="BH206" s="169"/>
    </row>
    <row r="207" spans="1:60" ht="20.100000000000001" customHeight="1">
      <c r="A207" s="157" t="s">
        <v>866</v>
      </c>
      <c r="B207" s="158"/>
      <c r="C207" s="177" t="s">
        <v>393</v>
      </c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9"/>
      <c r="AC207" s="162" t="s">
        <v>394</v>
      </c>
      <c r="AD207" s="163"/>
      <c r="AE207" s="164" t="str">
        <f>IF(VLOOKUP($AC207,'04'!$AC$8:$BH$265,3,FALSE)+VLOOKUP($AC207,'05'!$AC$8:$BP$229,7,FALSE)+VLOOKUP($AC207,'05'!$AC$8:$BP$229,11,FALSE)+VLOOKUP($AC207,'06'!$AC$8:$BH$229,3,FALSE)=0,"",VLOOKUP($AC207,'04'!$AC$8:$BH$265,3,FALSE)+VLOOKUP($AC207,'05'!$AC$8:$BP$229,7,FALSE)+VLOOKUP($AC207,'05'!$AC$8:$BP$229,11,FALSE)+VLOOKUP($AC207,'06'!$AC$8:$BH$229,3,FALSE))</f>
        <v/>
      </c>
      <c r="AF207" s="165"/>
      <c r="AG207" s="165"/>
      <c r="AH207" s="166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8" t="str">
        <f t="shared" si="181"/>
        <v>n.é.</v>
      </c>
      <c r="BH207" s="149"/>
    </row>
    <row r="208" spans="1:60" ht="20.100000000000001" customHeight="1">
      <c r="A208" s="157" t="s">
        <v>867</v>
      </c>
      <c r="B208" s="158"/>
      <c r="C208" s="177" t="s">
        <v>395</v>
      </c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9"/>
      <c r="AC208" s="162" t="s">
        <v>396</v>
      </c>
      <c r="AD208" s="163"/>
      <c r="AE208" s="164">
        <f>IF(VLOOKUP($AC208,'04'!$AC$8:$BH$265,3,FALSE)+VLOOKUP($AC208,'05'!$AC$8:$BP$229,7,FALSE)+VLOOKUP($AC208,'05'!$AC$8:$BP$229,11,FALSE)+VLOOKUP($AC208,'06'!$AC$8:$BH$229,3,FALSE)=0,"",VLOOKUP($AC208,'04'!$AC$8:$BH$265,3,FALSE)+VLOOKUP($AC208,'05'!$AC$8:$BP$229,7,FALSE)+VLOOKUP($AC208,'05'!$AC$8:$BP$229,11,FALSE)+VLOOKUP($AC208,'06'!$AC$8:$BH$229,3,FALSE))</f>
        <v>4671</v>
      </c>
      <c r="AF208" s="165"/>
      <c r="AG208" s="165"/>
      <c r="AH208" s="166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8" t="str">
        <f t="shared" si="181"/>
        <v>n.é.</v>
      </c>
      <c r="BH208" s="149"/>
    </row>
    <row r="209" spans="1:60" ht="20.100000000000001" customHeight="1">
      <c r="A209" s="157" t="s">
        <v>868</v>
      </c>
      <c r="B209" s="158"/>
      <c r="C209" s="177" t="s">
        <v>397</v>
      </c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9"/>
      <c r="AC209" s="162" t="s">
        <v>398</v>
      </c>
      <c r="AD209" s="163"/>
      <c r="AE209" s="164"/>
      <c r="AF209" s="165"/>
      <c r="AG209" s="165"/>
      <c r="AH209" s="166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8" t="str">
        <f t="shared" si="181"/>
        <v>n.é.</v>
      </c>
      <c r="BH209" s="149"/>
    </row>
    <row r="210" spans="1:60" ht="20.100000000000001" customHeight="1">
      <c r="A210" s="157" t="s">
        <v>869</v>
      </c>
      <c r="B210" s="158"/>
      <c r="C210" s="177" t="s">
        <v>805</v>
      </c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9"/>
      <c r="AC210" s="162" t="s">
        <v>399</v>
      </c>
      <c r="AD210" s="163"/>
      <c r="AE210" s="164" t="str">
        <f>IF(VLOOKUP($AC210,'04'!$AC$8:$BH$265,3,FALSE)+VLOOKUP($AC210,'05'!$AC$8:$BP$229,7,FALSE)+VLOOKUP($AC210,'05'!$AC$8:$BP$229,11,FALSE)+VLOOKUP($AC210,'06'!$AC$8:$BH$229,3,FALSE)=0,"",VLOOKUP($AC210,'04'!$AC$8:$BH$265,3,FALSE)+VLOOKUP($AC210,'05'!$AC$8:$BP$229,7,FALSE)+VLOOKUP($AC210,'05'!$AC$8:$BP$229,11,FALSE)+VLOOKUP($AC210,'06'!$AC$8:$BH$229,3,FALSE))</f>
        <v/>
      </c>
      <c r="AF210" s="165"/>
      <c r="AG210" s="165"/>
      <c r="AH210" s="166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8" t="str">
        <f t="shared" si="181"/>
        <v>n.é.</v>
      </c>
      <c r="BH210" s="149"/>
    </row>
    <row r="211" spans="1:60" ht="20.100000000000001" customHeight="1">
      <c r="A211" s="157" t="s">
        <v>870</v>
      </c>
      <c r="B211" s="158"/>
      <c r="C211" s="177" t="s">
        <v>400</v>
      </c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9"/>
      <c r="AC211" s="162" t="s">
        <v>401</v>
      </c>
      <c r="AD211" s="163"/>
      <c r="AE211" s="164" t="str">
        <f>IF(VLOOKUP($AC211,'04'!$AC$8:$BH$265,3,FALSE)+VLOOKUP($AC211,'05'!$AC$8:$BP$229,7,FALSE)+VLOOKUP($AC211,'05'!$AC$8:$BP$229,11,FALSE)+VLOOKUP($AC211,'06'!$AC$8:$BH$229,3,FALSE)=0,"",VLOOKUP($AC211,'04'!$AC$8:$BH$265,3,FALSE)+VLOOKUP($AC211,'05'!$AC$8:$BP$229,7,FALSE)+VLOOKUP($AC211,'05'!$AC$8:$BP$229,11,FALSE)+VLOOKUP($AC211,'06'!$AC$8:$BH$229,3,FALSE))</f>
        <v/>
      </c>
      <c r="AF211" s="165"/>
      <c r="AG211" s="165"/>
      <c r="AH211" s="166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8" t="str">
        <f t="shared" si="181"/>
        <v>n.é.</v>
      </c>
      <c r="BH211" s="149"/>
    </row>
    <row r="212" spans="1:60" ht="20.100000000000001" customHeight="1">
      <c r="A212" s="157" t="s">
        <v>871</v>
      </c>
      <c r="B212" s="158"/>
      <c r="C212" s="177" t="s">
        <v>402</v>
      </c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9"/>
      <c r="AC212" s="162" t="s">
        <v>403</v>
      </c>
      <c r="AD212" s="163"/>
      <c r="AE212" s="164" t="str">
        <f>IF(VLOOKUP($AC212,'04'!$AC$8:$BH$265,3,FALSE)+VLOOKUP($AC212,'05'!$AC$8:$BP$229,7,FALSE)+VLOOKUP($AC212,'05'!$AC$8:$BP$229,11,FALSE)+VLOOKUP($AC212,'06'!$AC$8:$BH$229,3,FALSE)=0,"",VLOOKUP($AC212,'04'!$AC$8:$BH$265,3,FALSE)+VLOOKUP($AC212,'05'!$AC$8:$BP$229,7,FALSE)+VLOOKUP($AC212,'05'!$AC$8:$BP$229,11,FALSE)+VLOOKUP($AC212,'06'!$AC$8:$BH$229,3,FALSE))</f>
        <v/>
      </c>
      <c r="AF212" s="165"/>
      <c r="AG212" s="165"/>
      <c r="AH212" s="166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8" t="str">
        <f t="shared" si="181"/>
        <v>n.é.</v>
      </c>
      <c r="BH212" s="149"/>
    </row>
    <row r="213" spans="1:60" ht="20.100000000000001" customHeight="1">
      <c r="A213" s="157" t="s">
        <v>872</v>
      </c>
      <c r="B213" s="158"/>
      <c r="C213" s="177" t="s">
        <v>808</v>
      </c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9"/>
      <c r="AC213" s="162" t="s">
        <v>809</v>
      </c>
      <c r="AD213" s="163"/>
      <c r="AE213" s="164" t="str">
        <f>IF(VLOOKUP($AC213,'04'!$AC$8:$BH$265,3,FALSE)+VLOOKUP($AC213,'05'!$AC$8:$BP$229,7,FALSE)+VLOOKUP($AC213,'05'!$AC$8:$BP$229,11,FALSE)+VLOOKUP($AC213,'06'!$AC$8:$BH$229,3,FALSE)=0,"",VLOOKUP($AC213,'04'!$AC$8:$BH$265,3,FALSE)+VLOOKUP($AC213,'05'!$AC$8:$BP$229,7,FALSE)+VLOOKUP($AC213,'05'!$AC$8:$BP$229,11,FALSE)+VLOOKUP($AC213,'06'!$AC$8:$BH$229,3,FALSE))</f>
        <v/>
      </c>
      <c r="AF213" s="165"/>
      <c r="AG213" s="165"/>
      <c r="AH213" s="166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8" t="str">
        <f t="shared" si="181"/>
        <v>n.é.</v>
      </c>
      <c r="BH213" s="149"/>
    </row>
    <row r="214" spans="1:60" ht="20.100000000000001" customHeight="1">
      <c r="A214" s="157" t="s">
        <v>873</v>
      </c>
      <c r="B214" s="158"/>
      <c r="C214" s="177" t="s">
        <v>807</v>
      </c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9"/>
      <c r="AC214" s="162" t="s">
        <v>810</v>
      </c>
      <c r="AD214" s="163"/>
      <c r="AE214" s="164" t="str">
        <f>IF(VLOOKUP($AC214,'04'!$AC$8:$BH$265,3,FALSE)+VLOOKUP($AC214,'05'!$AC$8:$BP$229,7,FALSE)+VLOOKUP($AC214,'05'!$AC$8:$BP$229,11,FALSE)+VLOOKUP($AC214,'06'!$AC$8:$BH$229,3,FALSE)=0,"",VLOOKUP($AC214,'04'!$AC$8:$BH$265,3,FALSE)+VLOOKUP($AC214,'05'!$AC$8:$BP$229,7,FALSE)+VLOOKUP($AC214,'05'!$AC$8:$BP$229,11,FALSE)+VLOOKUP($AC214,'06'!$AC$8:$BH$229,3,FALSE))</f>
        <v/>
      </c>
      <c r="AF214" s="165"/>
      <c r="AG214" s="165"/>
      <c r="AH214" s="166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8" t="str">
        <f t="shared" si="181"/>
        <v>n.é.</v>
      </c>
      <c r="BH214" s="149"/>
    </row>
    <row r="215" spans="1:60" s="3" customFormat="1" ht="20.100000000000001" customHeight="1">
      <c r="A215" s="170" t="s">
        <v>874</v>
      </c>
      <c r="B215" s="171"/>
      <c r="C215" s="172" t="s">
        <v>892</v>
      </c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4"/>
      <c r="AC215" s="175" t="s">
        <v>806</v>
      </c>
      <c r="AD215" s="176"/>
      <c r="AE215" s="167">
        <f>SUM(AE213:AH214)</f>
        <v>0</v>
      </c>
      <c r="AF215" s="167"/>
      <c r="AG215" s="167"/>
      <c r="AH215" s="167"/>
      <c r="AI215" s="167">
        <f t="shared" ref="AI215" si="182">SUM(AI213:AL214)</f>
        <v>0</v>
      </c>
      <c r="AJ215" s="167"/>
      <c r="AK215" s="167"/>
      <c r="AL215" s="167"/>
      <c r="AM215" s="167">
        <f t="shared" ref="AM215" si="183">SUM(AM213:AP214)</f>
        <v>0</v>
      </c>
      <c r="AN215" s="167"/>
      <c r="AO215" s="167"/>
      <c r="AP215" s="167"/>
      <c r="AQ215" s="167">
        <f t="shared" ref="AQ215" si="184">SUM(AQ213:AT214)</f>
        <v>0</v>
      </c>
      <c r="AR215" s="167"/>
      <c r="AS215" s="167"/>
      <c r="AT215" s="167"/>
      <c r="AU215" s="167">
        <f t="shared" ref="AU215" si="185">SUM(AU213:AX214)</f>
        <v>0</v>
      </c>
      <c r="AV215" s="167"/>
      <c r="AW215" s="167"/>
      <c r="AX215" s="167"/>
      <c r="AY215" s="167">
        <f t="shared" ref="AY215" si="186">SUM(AY213:BB214)</f>
        <v>0</v>
      </c>
      <c r="AZ215" s="167"/>
      <c r="BA215" s="167"/>
      <c r="BB215" s="167"/>
      <c r="BC215" s="167">
        <f t="shared" ref="BC215" si="187">SUM(BC213:BF214)</f>
        <v>0</v>
      </c>
      <c r="BD215" s="167"/>
      <c r="BE215" s="167"/>
      <c r="BF215" s="167"/>
      <c r="BG215" s="168" t="str">
        <f t="shared" si="181"/>
        <v>n.é.</v>
      </c>
      <c r="BH215" s="169"/>
    </row>
    <row r="216" spans="1:60" ht="20.100000000000001" customHeight="1">
      <c r="A216" s="170" t="s">
        <v>875</v>
      </c>
      <c r="B216" s="171"/>
      <c r="C216" s="172" t="s">
        <v>893</v>
      </c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4"/>
      <c r="AC216" s="175" t="s">
        <v>404</v>
      </c>
      <c r="AD216" s="176"/>
      <c r="AE216" s="167">
        <f>AE200+SUM(AE206:AH212)+AE215</f>
        <v>4671</v>
      </c>
      <c r="AF216" s="167"/>
      <c r="AG216" s="167"/>
      <c r="AH216" s="167"/>
      <c r="AI216" s="167">
        <f t="shared" ref="AI216" si="188">AI200+SUM(AI206:AL212)+AI215</f>
        <v>0</v>
      </c>
      <c r="AJ216" s="167"/>
      <c r="AK216" s="167"/>
      <c r="AL216" s="167"/>
      <c r="AM216" s="167">
        <f t="shared" ref="AM216" si="189">AM200+SUM(AM206:AP212)+AM215</f>
        <v>0</v>
      </c>
      <c r="AN216" s="167"/>
      <c r="AO216" s="167"/>
      <c r="AP216" s="167"/>
      <c r="AQ216" s="167">
        <f t="shared" ref="AQ216" si="190">AQ200+SUM(AQ206:AT212)+AQ215</f>
        <v>0</v>
      </c>
      <c r="AR216" s="167"/>
      <c r="AS216" s="167"/>
      <c r="AT216" s="167"/>
      <c r="AU216" s="167">
        <f t="shared" ref="AU216" si="191">AU200+SUM(AU206:AX212)+AU215</f>
        <v>0</v>
      </c>
      <c r="AV216" s="167"/>
      <c r="AW216" s="167"/>
      <c r="AX216" s="167"/>
      <c r="AY216" s="167">
        <f t="shared" ref="AY216" si="192">AY200+SUM(AY206:BB212)+AY215</f>
        <v>0</v>
      </c>
      <c r="AZ216" s="167"/>
      <c r="BA216" s="167"/>
      <c r="BB216" s="167"/>
      <c r="BC216" s="167">
        <f t="shared" ref="BC216" si="193">BC200+SUM(BC206:BF212)+BC215</f>
        <v>0</v>
      </c>
      <c r="BD216" s="167"/>
      <c r="BE216" s="167"/>
      <c r="BF216" s="167"/>
      <c r="BG216" s="168" t="str">
        <f t="shared" si="181"/>
        <v>n.é.</v>
      </c>
      <c r="BH216" s="169"/>
    </row>
    <row r="217" spans="1:60" ht="20.100000000000001" customHeight="1">
      <c r="A217" s="157" t="s">
        <v>876</v>
      </c>
      <c r="B217" s="158"/>
      <c r="C217" s="177" t="s">
        <v>405</v>
      </c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9"/>
      <c r="AC217" s="162" t="s">
        <v>406</v>
      </c>
      <c r="AD217" s="163"/>
      <c r="AE217" s="164" t="str">
        <f>IF(VLOOKUP($AC217,'04'!$AC$8:$BH$265,3,FALSE)+VLOOKUP($AC217,'05'!$AC$8:$BP$229,7,FALSE)+VLOOKUP($AC217,'05'!$AC$8:$BP$229,11,FALSE)+VLOOKUP($AC217,'06'!$AC$8:$BH$229,3,FALSE)=0,"",VLOOKUP($AC217,'04'!$AC$8:$BH$265,3,FALSE)+VLOOKUP($AC217,'05'!$AC$8:$BP$229,7,FALSE)+VLOOKUP($AC217,'05'!$AC$8:$BP$229,11,FALSE)+VLOOKUP($AC217,'06'!$AC$8:$BH$229,3,FALSE))</f>
        <v/>
      </c>
      <c r="AF217" s="165"/>
      <c r="AG217" s="165"/>
      <c r="AH217" s="166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8" t="str">
        <f t="shared" si="181"/>
        <v>n.é.</v>
      </c>
      <c r="BH217" s="169"/>
    </row>
    <row r="218" spans="1:60" ht="20.100000000000001" customHeight="1">
      <c r="A218" s="157" t="s">
        <v>877</v>
      </c>
      <c r="B218" s="158"/>
      <c r="C218" s="159" t="s">
        <v>407</v>
      </c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1"/>
      <c r="AC218" s="162" t="s">
        <v>408</v>
      </c>
      <c r="AD218" s="163"/>
      <c r="AE218" s="164" t="str">
        <f>IF(VLOOKUP($AC218,'04'!$AC$8:$BH$265,3,FALSE)+VLOOKUP($AC218,'05'!$AC$8:$BP$229,7,FALSE)+VLOOKUP($AC218,'05'!$AC$8:$BP$229,11,FALSE)+VLOOKUP($AC218,'06'!$AC$8:$BH$229,3,FALSE)=0,"",VLOOKUP($AC218,'04'!$AC$8:$BH$265,3,FALSE)+VLOOKUP($AC218,'05'!$AC$8:$BP$229,7,FALSE)+VLOOKUP($AC218,'05'!$AC$8:$BP$229,11,FALSE)+VLOOKUP($AC218,'06'!$AC$8:$BH$229,3,FALSE))</f>
        <v/>
      </c>
      <c r="AF218" s="165"/>
      <c r="AG218" s="165"/>
      <c r="AH218" s="166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8" t="str">
        <f t="shared" si="181"/>
        <v>n.é.</v>
      </c>
      <c r="BH218" s="169"/>
    </row>
    <row r="219" spans="1:60" ht="20.100000000000001" customHeight="1">
      <c r="A219" s="157" t="s">
        <v>878</v>
      </c>
      <c r="B219" s="158"/>
      <c r="C219" s="177" t="s">
        <v>409</v>
      </c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9"/>
      <c r="AC219" s="162" t="s">
        <v>410</v>
      </c>
      <c r="AD219" s="163"/>
      <c r="AE219" s="164" t="str">
        <f>IF(VLOOKUP($AC219,'04'!$AC$8:$BH$265,3,FALSE)+VLOOKUP($AC219,'05'!$AC$8:$BP$229,7,FALSE)+VLOOKUP($AC219,'05'!$AC$8:$BP$229,11,FALSE)+VLOOKUP($AC219,'06'!$AC$8:$BH$229,3,FALSE)=0,"",VLOOKUP($AC219,'04'!$AC$8:$BH$265,3,FALSE)+VLOOKUP($AC219,'05'!$AC$8:$BP$229,7,FALSE)+VLOOKUP($AC219,'05'!$AC$8:$BP$229,11,FALSE)+VLOOKUP($AC219,'06'!$AC$8:$BH$229,3,FALSE))</f>
        <v/>
      </c>
      <c r="AF219" s="165"/>
      <c r="AG219" s="165"/>
      <c r="AH219" s="166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8" t="str">
        <f t="shared" si="181"/>
        <v>n.é.</v>
      </c>
      <c r="BH219" s="169"/>
    </row>
    <row r="220" spans="1:60" ht="20.100000000000001" customHeight="1">
      <c r="A220" s="157" t="s">
        <v>879</v>
      </c>
      <c r="B220" s="158"/>
      <c r="C220" s="177" t="s">
        <v>813</v>
      </c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9"/>
      <c r="AC220" s="162" t="s">
        <v>411</v>
      </c>
      <c r="AD220" s="163"/>
      <c r="AE220" s="164" t="str">
        <f>IF(VLOOKUP($AC220,'04'!$AC$8:$BH$265,3,FALSE)+VLOOKUP($AC220,'05'!$AC$8:$BP$229,7,FALSE)+VLOOKUP($AC220,'05'!$AC$8:$BP$229,11,FALSE)+VLOOKUP($AC220,'06'!$AC$8:$BH$229,3,FALSE)=0,"",VLOOKUP($AC220,'04'!$AC$8:$BH$265,3,FALSE)+VLOOKUP($AC220,'05'!$AC$8:$BP$229,7,FALSE)+VLOOKUP($AC220,'05'!$AC$8:$BP$229,11,FALSE)+VLOOKUP($AC220,'06'!$AC$8:$BH$229,3,FALSE))</f>
        <v/>
      </c>
      <c r="AF220" s="165"/>
      <c r="AG220" s="165"/>
      <c r="AH220" s="166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8" t="str">
        <f t="shared" si="181"/>
        <v>n.é.</v>
      </c>
      <c r="BH220" s="169"/>
    </row>
    <row r="221" spans="1:60" ht="20.100000000000001" customHeight="1">
      <c r="A221" s="157" t="s">
        <v>880</v>
      </c>
      <c r="B221" s="158"/>
      <c r="C221" s="177" t="s">
        <v>811</v>
      </c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9"/>
      <c r="AC221" s="162" t="s">
        <v>812</v>
      </c>
      <c r="AD221" s="163"/>
      <c r="AE221" s="164" t="str">
        <f>IF(VLOOKUP($AC221,'04'!$AC$8:$BH$265,3,FALSE)+VLOOKUP($AC221,'05'!$AC$8:$BP$229,7,FALSE)+VLOOKUP($AC221,'05'!$AC$8:$BP$229,11,FALSE)+VLOOKUP($AC221,'06'!$AC$8:$BH$229,3,FALSE)=0,"",VLOOKUP($AC221,'04'!$AC$8:$BH$265,3,FALSE)+VLOOKUP($AC221,'05'!$AC$8:$BP$229,7,FALSE)+VLOOKUP($AC221,'05'!$AC$8:$BP$229,11,FALSE)+VLOOKUP($AC221,'06'!$AC$8:$BH$229,3,FALSE))</f>
        <v/>
      </c>
      <c r="AF221" s="165"/>
      <c r="AG221" s="165"/>
      <c r="AH221" s="166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8" t="str">
        <f t="shared" si="181"/>
        <v>n.é.</v>
      </c>
      <c r="BH221" s="169"/>
    </row>
    <row r="222" spans="1:60" s="3" customFormat="1" ht="20.100000000000001" customHeight="1">
      <c r="A222" s="170" t="s">
        <v>881</v>
      </c>
      <c r="B222" s="171"/>
      <c r="C222" s="172" t="s">
        <v>894</v>
      </c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4"/>
      <c r="AC222" s="175" t="s">
        <v>412</v>
      </c>
      <c r="AD222" s="176"/>
      <c r="AE222" s="167">
        <f>SUM(AE217:AH221)</f>
        <v>0</v>
      </c>
      <c r="AF222" s="167"/>
      <c r="AG222" s="167"/>
      <c r="AH222" s="167"/>
      <c r="AI222" s="167">
        <f t="shared" ref="AI222" si="194">SUM(AI217:AL221)</f>
        <v>0</v>
      </c>
      <c r="AJ222" s="167"/>
      <c r="AK222" s="167"/>
      <c r="AL222" s="167"/>
      <c r="AM222" s="167">
        <f t="shared" ref="AM222" si="195">SUM(AM217:AP221)</f>
        <v>0</v>
      </c>
      <c r="AN222" s="167"/>
      <c r="AO222" s="167"/>
      <c r="AP222" s="167"/>
      <c r="AQ222" s="167">
        <f t="shared" ref="AQ222" si="196">SUM(AQ217:AT221)</f>
        <v>0</v>
      </c>
      <c r="AR222" s="167"/>
      <c r="AS222" s="167"/>
      <c r="AT222" s="167"/>
      <c r="AU222" s="167">
        <f t="shared" ref="AU222" si="197">SUM(AU217:AX221)</f>
        <v>0</v>
      </c>
      <c r="AV222" s="167"/>
      <c r="AW222" s="167"/>
      <c r="AX222" s="167"/>
      <c r="AY222" s="167">
        <f t="shared" ref="AY222" si="198">SUM(AY217:BB221)</f>
        <v>0</v>
      </c>
      <c r="AZ222" s="167"/>
      <c r="BA222" s="167"/>
      <c r="BB222" s="167"/>
      <c r="BC222" s="167">
        <f t="shared" ref="BC222" si="199">SUM(BC217:BF221)</f>
        <v>0</v>
      </c>
      <c r="BD222" s="167"/>
      <c r="BE222" s="167"/>
      <c r="BF222" s="167"/>
      <c r="BG222" s="168" t="str">
        <f t="shared" si="181"/>
        <v>n.é.</v>
      </c>
      <c r="BH222" s="169"/>
    </row>
    <row r="223" spans="1:60" ht="20.100000000000001" customHeight="1">
      <c r="A223" s="157" t="s">
        <v>882</v>
      </c>
      <c r="B223" s="158"/>
      <c r="C223" s="159" t="s">
        <v>413</v>
      </c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1"/>
      <c r="AC223" s="162" t="s">
        <v>414</v>
      </c>
      <c r="AD223" s="163"/>
      <c r="AE223" s="164" t="str">
        <f>IF(VLOOKUP($AC223,'04'!$AC$8:$BH$265,3,FALSE)+VLOOKUP($AC223,'05'!$AC$8:$BP$229,7,FALSE)+VLOOKUP($AC223,'05'!$AC$8:$BP$229,11,FALSE)+VLOOKUP($AC223,'06'!$AC$8:$BH$229,3,FALSE)=0,"",VLOOKUP($AC223,'04'!$AC$8:$BH$265,3,FALSE)+VLOOKUP($AC223,'05'!$AC$8:$BP$229,7,FALSE)+VLOOKUP($AC223,'05'!$AC$8:$BP$229,11,FALSE)+VLOOKUP($AC223,'06'!$AC$8:$BH$229,3,FALSE))</f>
        <v/>
      </c>
      <c r="AF223" s="165"/>
      <c r="AG223" s="165"/>
      <c r="AH223" s="166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8" t="str">
        <f t="shared" si="181"/>
        <v>n.é.</v>
      </c>
      <c r="BH223" s="149"/>
    </row>
    <row r="224" spans="1:60" ht="20.100000000000001" customHeight="1">
      <c r="A224" s="157" t="s">
        <v>883</v>
      </c>
      <c r="B224" s="158"/>
      <c r="C224" s="159" t="s">
        <v>814</v>
      </c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1"/>
      <c r="AC224" s="162" t="s">
        <v>815</v>
      </c>
      <c r="AD224" s="163"/>
      <c r="AE224" s="164" t="str">
        <f>IF(VLOOKUP($AC224,'04'!$AC$8:$BH$265,3,FALSE)+VLOOKUP($AC224,'05'!$AC$8:$BP$229,7,FALSE)+VLOOKUP($AC224,'05'!$AC$8:$BP$229,11,FALSE)+VLOOKUP($AC224,'06'!$AC$8:$BH$229,3,FALSE)=0,"",VLOOKUP($AC224,'04'!$AC$8:$BH$265,3,FALSE)+VLOOKUP($AC224,'05'!$AC$8:$BP$229,7,FALSE)+VLOOKUP($AC224,'05'!$AC$8:$BP$229,11,FALSE)+VLOOKUP($AC224,'06'!$AC$8:$BH$229,3,FALSE))</f>
        <v/>
      </c>
      <c r="AF224" s="165"/>
      <c r="AG224" s="165"/>
      <c r="AH224" s="166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8" t="str">
        <f t="shared" si="181"/>
        <v>n.é.</v>
      </c>
      <c r="BH224" s="149"/>
    </row>
    <row r="225" spans="1:60" s="3" customFormat="1" ht="20.100000000000001" customHeight="1">
      <c r="A225" s="150" t="s">
        <v>884</v>
      </c>
      <c r="B225" s="151"/>
      <c r="C225" s="152" t="s">
        <v>895</v>
      </c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4"/>
      <c r="AC225" s="155" t="s">
        <v>415</v>
      </c>
      <c r="AD225" s="156"/>
      <c r="AE225" s="144">
        <f>SUM(AE216,AE222,AE223,AE224)</f>
        <v>4671</v>
      </c>
      <c r="AF225" s="144"/>
      <c r="AG225" s="144"/>
      <c r="AH225" s="144"/>
      <c r="AI225" s="144">
        <f t="shared" ref="AI225" si="200">SUM(AI216,AI222,AI223,AI224)</f>
        <v>0</v>
      </c>
      <c r="AJ225" s="144"/>
      <c r="AK225" s="144"/>
      <c r="AL225" s="144"/>
      <c r="AM225" s="144">
        <f t="shared" ref="AM225" si="201">SUM(AM216,AM222,AM223,AM224)</f>
        <v>0</v>
      </c>
      <c r="AN225" s="144"/>
      <c r="AO225" s="144"/>
      <c r="AP225" s="144"/>
      <c r="AQ225" s="144">
        <f t="shared" ref="AQ225" si="202">SUM(AQ216,AQ222,AQ223,AQ224)</f>
        <v>0</v>
      </c>
      <c r="AR225" s="144"/>
      <c r="AS225" s="144"/>
      <c r="AT225" s="144"/>
      <c r="AU225" s="144">
        <f t="shared" ref="AU225" si="203">SUM(AU216,AU222,AU223,AU224)</f>
        <v>0</v>
      </c>
      <c r="AV225" s="144"/>
      <c r="AW225" s="144"/>
      <c r="AX225" s="144"/>
      <c r="AY225" s="144">
        <f t="shared" ref="AY225" si="204">SUM(AY216,AY222,AY223,AY224)</f>
        <v>0</v>
      </c>
      <c r="AZ225" s="144"/>
      <c r="BA225" s="144"/>
      <c r="BB225" s="144"/>
      <c r="BC225" s="144">
        <f t="shared" ref="BC225" si="205">SUM(BC216,BC222,BC223,BC224)</f>
        <v>0</v>
      </c>
      <c r="BD225" s="144"/>
      <c r="BE225" s="144"/>
      <c r="BF225" s="144"/>
      <c r="BG225" s="145" t="str">
        <f t="shared" si="181"/>
        <v>n.é.</v>
      </c>
      <c r="BH225" s="146"/>
    </row>
    <row r="226" spans="1:60" s="3" customFormat="1" ht="20.100000000000001" customHeight="1">
      <c r="A226" s="137" t="s">
        <v>885</v>
      </c>
      <c r="B226" s="138"/>
      <c r="C226" s="139" t="s">
        <v>896</v>
      </c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1"/>
      <c r="AC226" s="142"/>
      <c r="AD226" s="143"/>
      <c r="AE226" s="133">
        <f>AE196+AE225</f>
        <v>378305</v>
      </c>
      <c r="AF226" s="133"/>
      <c r="AG226" s="133"/>
      <c r="AH226" s="133"/>
      <c r="AI226" s="133">
        <f t="shared" ref="AI226" si="206">AI196+AI225</f>
        <v>0</v>
      </c>
      <c r="AJ226" s="133"/>
      <c r="AK226" s="133"/>
      <c r="AL226" s="133"/>
      <c r="AM226" s="133">
        <f t="shared" ref="AM226" si="207">AM196+AM225</f>
        <v>0</v>
      </c>
      <c r="AN226" s="133"/>
      <c r="AO226" s="133"/>
      <c r="AP226" s="133"/>
      <c r="AQ226" s="133">
        <f t="shared" ref="AQ226" si="208">AQ196+AQ225</f>
        <v>0</v>
      </c>
      <c r="AR226" s="133"/>
      <c r="AS226" s="133"/>
      <c r="AT226" s="133"/>
      <c r="AU226" s="133">
        <f t="shared" ref="AU226" si="209">AU196+AU225</f>
        <v>0</v>
      </c>
      <c r="AV226" s="133"/>
      <c r="AW226" s="133"/>
      <c r="AX226" s="133"/>
      <c r="AY226" s="133">
        <f t="shared" ref="AY226" si="210">AY196+AY225</f>
        <v>0</v>
      </c>
      <c r="AZ226" s="133"/>
      <c r="BA226" s="133"/>
      <c r="BB226" s="133"/>
      <c r="BC226" s="133">
        <f t="shared" ref="BC226" si="211">BC196+BC225</f>
        <v>0</v>
      </c>
      <c r="BD226" s="133"/>
      <c r="BE226" s="133"/>
      <c r="BF226" s="133"/>
      <c r="BG226" s="134" t="str">
        <f t="shared" si="181"/>
        <v>n.é.</v>
      </c>
      <c r="BH226" s="135"/>
    </row>
    <row r="228" spans="1:60">
      <c r="AC228" s="136"/>
      <c r="AD228" s="136"/>
      <c r="AE228" s="131">
        <f>AE226-AE102</f>
        <v>0</v>
      </c>
      <c r="AF228" s="131"/>
      <c r="AG228" s="131"/>
      <c r="AH228" s="131"/>
      <c r="AI228" s="131">
        <f>AI226-AI102</f>
        <v>0</v>
      </c>
      <c r="AJ228" s="131"/>
      <c r="AK228" s="131"/>
      <c r="AL228" s="131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1">
        <f>BC102-BC226</f>
        <v>0</v>
      </c>
      <c r="BD228" s="131"/>
      <c r="BE228" s="131"/>
      <c r="BF228" s="131"/>
      <c r="BG228" s="132"/>
      <c r="BH228" s="132"/>
    </row>
  </sheetData>
  <mergeCells count="2444"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Y6:BB6"/>
    <mergeCell ref="AQ9:AT9"/>
    <mergeCell ref="AU9:AX9"/>
    <mergeCell ref="AY9:BB9"/>
    <mergeCell ref="BC9:BF9"/>
    <mergeCell ref="BG9:BH9"/>
    <mergeCell ref="A10:B10"/>
    <mergeCell ref="C10:AB10"/>
    <mergeCell ref="AC10:AD10"/>
    <mergeCell ref="AE10:AH10"/>
    <mergeCell ref="AI10:AL10"/>
    <mergeCell ref="A9:B9"/>
    <mergeCell ref="C9:AB9"/>
    <mergeCell ref="AC9:AD9"/>
    <mergeCell ref="AE9:AH9"/>
    <mergeCell ref="AI9:AL9"/>
    <mergeCell ref="AM9:AP9"/>
    <mergeCell ref="AM8:AP8"/>
    <mergeCell ref="AQ8:AT8"/>
    <mergeCell ref="AU8:AX8"/>
    <mergeCell ref="AY8:BB8"/>
    <mergeCell ref="BC8:BF8"/>
    <mergeCell ref="BG8:BH8"/>
    <mergeCell ref="AQ11:AT11"/>
    <mergeCell ref="AU11:AX11"/>
    <mergeCell ref="AY11:BB11"/>
    <mergeCell ref="BC11:BF11"/>
    <mergeCell ref="BG11:BH11"/>
    <mergeCell ref="A12:B12"/>
    <mergeCell ref="C12:AB12"/>
    <mergeCell ref="AC12:AD12"/>
    <mergeCell ref="AE12:AH12"/>
    <mergeCell ref="AI12:AL12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21:AT21"/>
    <mergeCell ref="AU21:AX21"/>
    <mergeCell ref="AY21:BB21"/>
    <mergeCell ref="BC21:BF21"/>
    <mergeCell ref="BG21:BH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M32:AP32"/>
    <mergeCell ref="AQ32:AT32"/>
    <mergeCell ref="AU32:AX32"/>
    <mergeCell ref="AY32:BB32"/>
    <mergeCell ref="BC32:BF32"/>
    <mergeCell ref="BG32:BH32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7:AT37"/>
    <mergeCell ref="AU37:AX37"/>
    <mergeCell ref="AY37:BB37"/>
    <mergeCell ref="BC37:BF37"/>
    <mergeCell ref="BG37:BH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9:AT39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AE102:AH102"/>
    <mergeCell ref="AI102:AL102"/>
    <mergeCell ref="AM102:AP102"/>
    <mergeCell ref="AQ102:AT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M131:AP131"/>
    <mergeCell ref="AQ131:AT131"/>
    <mergeCell ref="AU131:AX131"/>
    <mergeCell ref="AY131:BB131"/>
    <mergeCell ref="BC131:BF131"/>
    <mergeCell ref="BG131:BH131"/>
    <mergeCell ref="A131:B131"/>
    <mergeCell ref="C131:AB131"/>
    <mergeCell ref="AC131:AD131"/>
    <mergeCell ref="AE131:AH131"/>
    <mergeCell ref="AI131:AL131"/>
    <mergeCell ref="AM130:AP130"/>
    <mergeCell ref="AQ130:AT130"/>
    <mergeCell ref="AU130:AX130"/>
    <mergeCell ref="AY130:BB130"/>
    <mergeCell ref="BC130:BF130"/>
    <mergeCell ref="BG130:BH130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9:AP169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7:AP187"/>
    <mergeCell ref="AQ187:AT187"/>
    <mergeCell ref="AU187:AX187"/>
    <mergeCell ref="AY187:BB187"/>
    <mergeCell ref="BC187:BF187"/>
    <mergeCell ref="BG187:BH187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AE186:AH186"/>
    <mergeCell ref="AI186:AL186"/>
    <mergeCell ref="AM186:AP186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U228:AX228"/>
    <mergeCell ref="AY228:BB228"/>
    <mergeCell ref="BC228:BF228"/>
    <mergeCell ref="BG228:BH228"/>
    <mergeCell ref="AQ226:AT226"/>
    <mergeCell ref="AU226:AX226"/>
    <mergeCell ref="AY226:BB226"/>
    <mergeCell ref="BC226:BF226"/>
    <mergeCell ref="BG226:BH226"/>
    <mergeCell ref="AC228:AD228"/>
    <mergeCell ref="AE228:AH228"/>
    <mergeCell ref="AI228:AL228"/>
    <mergeCell ref="AM228:AP228"/>
    <mergeCell ref="AQ228:AT228"/>
    <mergeCell ref="A226:B226"/>
    <mergeCell ref="C226:AB226"/>
    <mergeCell ref="AC226:AD226"/>
    <mergeCell ref="AE226:AH226"/>
    <mergeCell ref="AI226:AL226"/>
    <mergeCell ref="AM226:AP22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9" fitToHeight="0" orientation="landscape" r:id="rId1"/>
  <headerFooter alignWithMargins="0">
    <oddFooter>&amp;P. oldal, összesen: &amp;N</oddFooter>
  </headerFooter>
  <rowBreaks count="10" manualBreakCount="10">
    <brk id="26" max="59" man="1"/>
    <brk id="46" max="59" man="1"/>
    <brk id="58" max="59" man="1"/>
    <brk id="75" max="59" man="1"/>
    <brk id="102" max="16383" man="1"/>
    <brk id="122" max="59" man="1"/>
    <brk id="137" max="59" man="1"/>
    <brk id="177" max="59" man="1"/>
    <brk id="189" max="59" man="1"/>
    <brk id="206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workbookViewId="0">
      <selection sqref="A1:F1"/>
    </sheetView>
  </sheetViews>
  <sheetFormatPr defaultRowHeight="12.75"/>
  <cols>
    <col min="1" max="1" width="4.85546875" style="4" customWidth="1"/>
    <col min="2" max="2" width="37.7109375" style="4" customWidth="1"/>
    <col min="3" max="6" width="20.7109375" style="1" customWidth="1"/>
    <col min="7" max="16384" width="9.140625" style="1"/>
  </cols>
  <sheetData>
    <row r="1" spans="1:6" ht="28.5" customHeight="1">
      <c r="A1" s="271" t="s">
        <v>939</v>
      </c>
      <c r="B1" s="271"/>
      <c r="C1" s="271"/>
      <c r="D1" s="271"/>
      <c r="E1" s="271"/>
      <c r="F1" s="271"/>
    </row>
    <row r="2" spans="1:6" ht="28.5" customHeight="1">
      <c r="A2" s="426" t="s">
        <v>589</v>
      </c>
      <c r="B2" s="618"/>
      <c r="C2" s="618"/>
      <c r="D2" s="618"/>
      <c r="E2" s="618"/>
      <c r="F2" s="619"/>
    </row>
    <row r="3" spans="1:6" ht="15.95" customHeight="1">
      <c r="A3" s="624"/>
      <c r="B3" s="624"/>
      <c r="C3" s="624"/>
      <c r="D3" s="624"/>
      <c r="E3" s="624"/>
      <c r="F3" s="624"/>
    </row>
    <row r="4" spans="1:6" ht="15.95" customHeight="1">
      <c r="A4" s="47" t="s">
        <v>601</v>
      </c>
      <c r="B4" s="121"/>
      <c r="C4" s="121"/>
      <c r="D4" s="121"/>
      <c r="E4" s="121"/>
      <c r="F4" s="121"/>
    </row>
    <row r="5" spans="1:6" ht="15.95" customHeight="1">
      <c r="A5" s="47" t="s">
        <v>602</v>
      </c>
      <c r="B5" s="121"/>
      <c r="C5" s="121"/>
      <c r="D5" s="121"/>
      <c r="E5" s="121"/>
      <c r="F5" s="121"/>
    </row>
    <row r="6" spans="1:6" ht="20.100000000000001" customHeight="1">
      <c r="A6" s="622" t="s">
        <v>444</v>
      </c>
      <c r="B6" s="622"/>
      <c r="C6" s="622"/>
      <c r="D6" s="622"/>
      <c r="E6" s="622"/>
      <c r="F6" s="622"/>
    </row>
    <row r="7" spans="1:6" ht="30" customHeight="1">
      <c r="A7" s="48" t="s">
        <v>441</v>
      </c>
      <c r="B7" s="48" t="s">
        <v>590</v>
      </c>
      <c r="C7" s="48" t="s">
        <v>591</v>
      </c>
      <c r="D7" s="48" t="s">
        <v>592</v>
      </c>
      <c r="E7" s="48" t="s">
        <v>593</v>
      </c>
      <c r="F7" s="48" t="s">
        <v>566</v>
      </c>
    </row>
    <row r="8" spans="1:6" ht="30" customHeight="1">
      <c r="A8" s="49">
        <v>1</v>
      </c>
      <c r="B8" s="50" t="s">
        <v>594</v>
      </c>
      <c r="C8" s="50"/>
      <c r="D8" s="50"/>
      <c r="E8" s="50"/>
      <c r="F8" s="51"/>
    </row>
    <row r="9" spans="1:6" ht="30" customHeight="1">
      <c r="A9" s="49">
        <v>2</v>
      </c>
      <c r="B9" s="52" t="s">
        <v>595</v>
      </c>
      <c r="C9" s="50"/>
      <c r="D9" s="50"/>
      <c r="E9" s="50"/>
      <c r="F9" s="51"/>
    </row>
    <row r="10" spans="1:6" ht="30" customHeight="1">
      <c r="A10" s="49">
        <v>3</v>
      </c>
      <c r="B10" s="52" t="s">
        <v>596</v>
      </c>
      <c r="C10" s="50"/>
      <c r="D10" s="50"/>
      <c r="E10" s="50"/>
      <c r="F10" s="51"/>
    </row>
    <row r="11" spans="1:6" ht="30" customHeight="1">
      <c r="A11" s="49">
        <v>4</v>
      </c>
      <c r="B11" s="50" t="s">
        <v>597</v>
      </c>
      <c r="C11" s="50"/>
      <c r="D11" s="50"/>
      <c r="E11" s="50"/>
      <c r="F11" s="51"/>
    </row>
    <row r="12" spans="1:6" ht="30" customHeight="1">
      <c r="A12" s="49">
        <v>5</v>
      </c>
      <c r="B12" s="52" t="s">
        <v>598</v>
      </c>
      <c r="C12" s="50"/>
      <c r="D12" s="50"/>
      <c r="E12" s="50"/>
      <c r="F12" s="51"/>
    </row>
    <row r="13" spans="1:6" ht="30" customHeight="1">
      <c r="A13" s="49">
        <v>6</v>
      </c>
      <c r="B13" s="52" t="s">
        <v>599</v>
      </c>
      <c r="C13" s="50"/>
      <c r="D13" s="50"/>
      <c r="E13" s="50"/>
      <c r="F13" s="51"/>
    </row>
    <row r="14" spans="1:6" ht="30" customHeight="1">
      <c r="A14" s="53"/>
      <c r="B14" s="54" t="s">
        <v>600</v>
      </c>
      <c r="C14" s="51"/>
      <c r="D14" s="51"/>
      <c r="E14" s="51"/>
      <c r="F14" s="55"/>
    </row>
  </sheetData>
  <mergeCells count="4">
    <mergeCell ref="A6:F6"/>
    <mergeCell ref="A1:F1"/>
    <mergeCell ref="A2:F2"/>
    <mergeCell ref="A3:F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workbookViewId="0">
      <selection sqref="A1:H1"/>
    </sheetView>
  </sheetViews>
  <sheetFormatPr defaultRowHeight="12.75"/>
  <cols>
    <col min="1" max="1" width="4.85546875" style="4" customWidth="1"/>
    <col min="2" max="2" width="35.85546875" style="4" customWidth="1"/>
    <col min="3" max="3" width="20.7109375" style="1" customWidth="1"/>
    <col min="4" max="4" width="9" style="1" customWidth="1"/>
    <col min="5" max="6" width="9.7109375" style="1" customWidth="1"/>
    <col min="7" max="7" width="9.140625" style="1"/>
    <col min="8" max="8" width="22" style="1" bestFit="1" customWidth="1"/>
    <col min="9" max="16384" width="9.140625" style="1"/>
  </cols>
  <sheetData>
    <row r="1" spans="1:8" ht="28.5" customHeight="1">
      <c r="A1" s="558" t="s">
        <v>940</v>
      </c>
      <c r="B1" s="558"/>
      <c r="C1" s="558"/>
      <c r="D1" s="558"/>
      <c r="E1" s="558"/>
      <c r="F1" s="558"/>
      <c r="G1" s="558"/>
      <c r="H1" s="558"/>
    </row>
    <row r="2" spans="1:8" ht="28.5" customHeight="1">
      <c r="A2" s="627" t="s">
        <v>611</v>
      </c>
      <c r="B2" s="628"/>
      <c r="C2" s="628"/>
      <c r="D2" s="628"/>
      <c r="E2" s="628"/>
      <c r="F2" s="628"/>
      <c r="G2" s="628"/>
      <c r="H2" s="629"/>
    </row>
    <row r="3" spans="1:8" ht="20.100000000000001" customHeight="1">
      <c r="A3" s="432" t="s">
        <v>444</v>
      </c>
      <c r="B3" s="432"/>
      <c r="C3" s="432"/>
      <c r="D3" s="432"/>
      <c r="E3" s="432"/>
      <c r="F3" s="432"/>
      <c r="G3" s="432"/>
      <c r="H3" s="432"/>
    </row>
    <row r="4" spans="1:8" ht="20.100000000000001" customHeight="1">
      <c r="A4" s="625" t="s">
        <v>441</v>
      </c>
      <c r="B4" s="625" t="s">
        <v>603</v>
      </c>
      <c r="C4" s="626" t="s">
        <v>604</v>
      </c>
      <c r="D4" s="45" t="s">
        <v>605</v>
      </c>
      <c r="E4" s="45" t="s">
        <v>606</v>
      </c>
      <c r="F4" s="45" t="s">
        <v>610</v>
      </c>
      <c r="G4" s="45" t="s">
        <v>897</v>
      </c>
      <c r="H4" s="45" t="s">
        <v>607</v>
      </c>
    </row>
    <row r="5" spans="1:8" ht="20.100000000000001" customHeight="1">
      <c r="A5" s="625"/>
      <c r="B5" s="625"/>
      <c r="C5" s="626"/>
      <c r="D5" s="46" t="s">
        <v>608</v>
      </c>
      <c r="E5" s="46" t="s">
        <v>608</v>
      </c>
      <c r="F5" s="46" t="s">
        <v>609</v>
      </c>
      <c r="G5" s="46" t="s">
        <v>609</v>
      </c>
      <c r="H5" s="46" t="s">
        <v>631</v>
      </c>
    </row>
    <row r="6" spans="1:8" ht="20.100000000000001" customHeight="1">
      <c r="A6" s="39">
        <v>1</v>
      </c>
      <c r="B6" s="40"/>
      <c r="C6" s="41"/>
      <c r="D6" s="41"/>
      <c r="E6" s="41"/>
      <c r="F6" s="41"/>
      <c r="G6" s="41"/>
      <c r="H6" s="41"/>
    </row>
    <row r="7" spans="1:8" ht="20.100000000000001" customHeight="1">
      <c r="A7" s="39">
        <v>2</v>
      </c>
      <c r="B7" s="42"/>
      <c r="C7" s="41"/>
      <c r="D7" s="41"/>
      <c r="E7" s="41"/>
      <c r="F7" s="41"/>
      <c r="G7" s="41"/>
      <c r="H7" s="41"/>
    </row>
    <row r="8" spans="1:8" ht="20.100000000000001" customHeight="1">
      <c r="A8" s="43"/>
      <c r="B8" s="44" t="s">
        <v>600</v>
      </c>
      <c r="C8" s="62"/>
      <c r="D8" s="62"/>
      <c r="E8" s="62"/>
      <c r="F8" s="62"/>
      <c r="G8" s="62"/>
      <c r="H8" s="62"/>
    </row>
    <row r="10" spans="1:8" ht="12.75" customHeight="1"/>
    <row r="11" spans="1:8" ht="25.5" customHeight="1">
      <c r="A11" s="627" t="s">
        <v>907</v>
      </c>
      <c r="B11" s="628"/>
      <c r="C11" s="628"/>
      <c r="D11" s="628"/>
      <c r="E11" s="628"/>
      <c r="F11" s="628"/>
      <c r="G11" s="628"/>
      <c r="H11" s="629"/>
    </row>
    <row r="12" spans="1:8" ht="20.100000000000001" customHeight="1">
      <c r="A12" s="432" t="s">
        <v>444</v>
      </c>
      <c r="B12" s="432"/>
      <c r="C12" s="432"/>
      <c r="D12" s="432"/>
      <c r="E12" s="432"/>
      <c r="F12" s="432"/>
      <c r="G12" s="432"/>
      <c r="H12" s="432"/>
    </row>
    <row r="13" spans="1:8" ht="20.100000000000001" customHeight="1">
      <c r="A13" s="625" t="s">
        <v>441</v>
      </c>
      <c r="B13" s="625" t="s">
        <v>603</v>
      </c>
      <c r="C13" s="626" t="s">
        <v>604</v>
      </c>
      <c r="D13" s="45" t="s">
        <v>605</v>
      </c>
      <c r="E13" s="45" t="s">
        <v>606</v>
      </c>
      <c r="F13" s="45" t="s">
        <v>610</v>
      </c>
      <c r="G13" s="45" t="s">
        <v>897</v>
      </c>
      <c r="H13" s="45" t="s">
        <v>607</v>
      </c>
    </row>
    <row r="14" spans="1:8" ht="20.100000000000001" customHeight="1">
      <c r="A14" s="625"/>
      <c r="B14" s="625"/>
      <c r="C14" s="626"/>
      <c r="D14" s="46" t="s">
        <v>608</v>
      </c>
      <c r="E14" s="46" t="s">
        <v>608</v>
      </c>
      <c r="F14" s="46" t="s">
        <v>609</v>
      </c>
      <c r="G14" s="46" t="s">
        <v>609</v>
      </c>
      <c r="H14" s="46" t="s">
        <v>631</v>
      </c>
    </row>
    <row r="15" spans="1:8" ht="20.100000000000001" customHeight="1">
      <c r="A15" s="39">
        <v>1</v>
      </c>
      <c r="B15" s="40"/>
      <c r="C15" s="41"/>
      <c r="D15" s="41"/>
      <c r="E15" s="41"/>
      <c r="F15" s="41"/>
      <c r="G15" s="41"/>
      <c r="H15" s="41"/>
    </row>
    <row r="16" spans="1:8" ht="20.100000000000001" customHeight="1">
      <c r="A16" s="39">
        <v>2</v>
      </c>
      <c r="B16" s="42"/>
      <c r="C16" s="41"/>
      <c r="D16" s="41"/>
      <c r="E16" s="41"/>
      <c r="F16" s="41"/>
      <c r="G16" s="41"/>
      <c r="H16" s="41"/>
    </row>
    <row r="17" spans="1:8" ht="20.100000000000001" customHeight="1">
      <c r="A17" s="43"/>
      <c r="B17" s="44" t="s">
        <v>600</v>
      </c>
      <c r="C17" s="62"/>
      <c r="D17" s="62"/>
      <c r="E17" s="62"/>
      <c r="F17" s="62"/>
      <c r="G17" s="62"/>
      <c r="H17" s="62"/>
    </row>
  </sheetData>
  <mergeCells count="11">
    <mergeCell ref="A1:H1"/>
    <mergeCell ref="A4:A5"/>
    <mergeCell ref="B4:B5"/>
    <mergeCell ref="C4:C5"/>
    <mergeCell ref="A2:H2"/>
    <mergeCell ref="A3:H3"/>
    <mergeCell ref="A13:A14"/>
    <mergeCell ref="B13:B14"/>
    <mergeCell ref="C13:C14"/>
    <mergeCell ref="A11:H11"/>
    <mergeCell ref="A12:H1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>
      <selection sqref="A1:H1"/>
    </sheetView>
  </sheetViews>
  <sheetFormatPr defaultRowHeight="12.75"/>
  <cols>
    <col min="1" max="1" width="4.85546875" style="4" customWidth="1"/>
    <col min="2" max="2" width="37.7109375" style="4" customWidth="1"/>
    <col min="3" max="8" width="12.7109375" style="1" customWidth="1"/>
    <col min="9" max="16384" width="9.140625" style="1"/>
  </cols>
  <sheetData>
    <row r="1" spans="1:8" ht="28.5" customHeight="1">
      <c r="A1" s="630" t="s">
        <v>941</v>
      </c>
      <c r="B1" s="630"/>
      <c r="C1" s="630"/>
      <c r="D1" s="630"/>
      <c r="E1" s="630"/>
      <c r="F1" s="630"/>
      <c r="G1" s="630"/>
      <c r="H1" s="630"/>
    </row>
    <row r="2" spans="1:8" ht="37.5" customHeight="1">
      <c r="A2" s="634" t="s">
        <v>619</v>
      </c>
      <c r="B2" s="628"/>
      <c r="C2" s="628"/>
      <c r="D2" s="628"/>
      <c r="E2" s="628"/>
      <c r="F2" s="628"/>
      <c r="G2" s="628"/>
      <c r="H2" s="629"/>
    </row>
    <row r="3" spans="1:8" ht="15.95" customHeight="1">
      <c r="A3" s="432" t="s">
        <v>444</v>
      </c>
      <c r="B3" s="432"/>
      <c r="C3" s="432"/>
      <c r="D3" s="432"/>
      <c r="E3" s="432"/>
      <c r="F3" s="432"/>
      <c r="G3" s="432"/>
      <c r="H3" s="432"/>
    </row>
    <row r="4" spans="1:8" ht="20.100000000000001" customHeight="1">
      <c r="A4" s="631" t="s">
        <v>441</v>
      </c>
      <c r="B4" s="632" t="s">
        <v>612</v>
      </c>
      <c r="C4" s="631" t="s">
        <v>613</v>
      </c>
      <c r="D4" s="631" t="s">
        <v>614</v>
      </c>
      <c r="E4" s="632" t="s">
        <v>615</v>
      </c>
      <c r="F4" s="632"/>
      <c r="G4" s="632"/>
      <c r="H4" s="632"/>
    </row>
    <row r="5" spans="1:8" ht="20.100000000000001" customHeight="1">
      <c r="A5" s="631"/>
      <c r="B5" s="633"/>
      <c r="C5" s="633"/>
      <c r="D5" s="633"/>
      <c r="E5" s="56">
        <v>2015</v>
      </c>
      <c r="F5" s="56">
        <v>2016</v>
      </c>
      <c r="G5" s="56">
        <v>2017</v>
      </c>
      <c r="H5" s="56">
        <v>2018</v>
      </c>
    </row>
    <row r="6" spans="1:8" s="3" customFormat="1" ht="20.100000000000001" customHeight="1">
      <c r="A6" s="63">
        <v>1</v>
      </c>
      <c r="B6" s="64" t="s">
        <v>616</v>
      </c>
      <c r="C6" s="65"/>
      <c r="D6" s="65"/>
      <c r="E6" s="65"/>
      <c r="F6" s="65"/>
      <c r="G6" s="65"/>
      <c r="H6" s="65"/>
    </row>
    <row r="7" spans="1:8" ht="20.100000000000001" customHeight="1">
      <c r="A7" s="57">
        <v>2</v>
      </c>
      <c r="B7" s="58"/>
      <c r="C7" s="59"/>
      <c r="D7" s="59"/>
      <c r="E7" s="59"/>
      <c r="F7" s="59"/>
      <c r="G7" s="59"/>
      <c r="H7" s="59"/>
    </row>
    <row r="8" spans="1:8" ht="20.100000000000001" customHeight="1">
      <c r="A8" s="57">
        <v>3</v>
      </c>
      <c r="B8" s="58"/>
      <c r="C8" s="59"/>
      <c r="D8" s="59"/>
      <c r="E8" s="59"/>
      <c r="F8" s="59"/>
      <c r="G8" s="59"/>
      <c r="H8" s="59"/>
    </row>
    <row r="9" spans="1:8" ht="20.100000000000001" customHeight="1">
      <c r="A9" s="57">
        <v>4</v>
      </c>
      <c r="B9" s="58"/>
      <c r="C9" s="59"/>
      <c r="D9" s="59"/>
      <c r="E9" s="59"/>
      <c r="F9" s="59"/>
      <c r="G9" s="59"/>
      <c r="H9" s="59"/>
    </row>
    <row r="10" spans="1:8" ht="20.100000000000001" customHeight="1">
      <c r="A10" s="57">
        <v>5</v>
      </c>
      <c r="B10" s="58"/>
      <c r="C10" s="59"/>
      <c r="D10" s="59"/>
      <c r="E10" s="59"/>
      <c r="F10" s="59"/>
      <c r="G10" s="59"/>
      <c r="H10" s="59"/>
    </row>
    <row r="11" spans="1:8" s="3" customFormat="1" ht="20.100000000000001" customHeight="1">
      <c r="A11" s="63">
        <v>6</v>
      </c>
      <c r="B11" s="64" t="s">
        <v>617</v>
      </c>
      <c r="C11" s="65"/>
      <c r="D11" s="65"/>
      <c r="E11" s="65"/>
      <c r="F11" s="65"/>
      <c r="G11" s="65"/>
      <c r="H11" s="65"/>
    </row>
    <row r="12" spans="1:8" ht="20.100000000000001" customHeight="1">
      <c r="A12" s="57">
        <v>7</v>
      </c>
      <c r="B12" s="58"/>
      <c r="C12" s="59"/>
      <c r="D12" s="59"/>
      <c r="E12" s="59"/>
      <c r="F12" s="59"/>
      <c r="G12" s="59"/>
      <c r="H12" s="59"/>
    </row>
    <row r="13" spans="1:8" ht="20.100000000000001" customHeight="1">
      <c r="A13" s="57">
        <v>8</v>
      </c>
      <c r="B13" s="58"/>
      <c r="C13" s="59"/>
      <c r="D13" s="59"/>
      <c r="E13" s="59"/>
      <c r="F13" s="59"/>
      <c r="G13" s="59"/>
      <c r="H13" s="59"/>
    </row>
    <row r="14" spans="1:8" ht="20.100000000000001" customHeight="1">
      <c r="A14" s="57">
        <v>9</v>
      </c>
      <c r="B14" s="58"/>
      <c r="C14" s="59"/>
      <c r="D14" s="59"/>
      <c r="E14" s="59"/>
      <c r="F14" s="59"/>
      <c r="G14" s="59"/>
      <c r="H14" s="59"/>
    </row>
    <row r="15" spans="1:8" ht="20.100000000000001" customHeight="1">
      <c r="A15" s="57">
        <v>10</v>
      </c>
      <c r="B15" s="58"/>
      <c r="C15" s="59"/>
      <c r="D15" s="59"/>
      <c r="E15" s="59"/>
      <c r="F15" s="59"/>
      <c r="G15" s="59"/>
      <c r="H15" s="59"/>
    </row>
    <row r="16" spans="1:8" s="3" customFormat="1" ht="20.100000000000001" customHeight="1">
      <c r="A16" s="56">
        <v>11</v>
      </c>
      <c r="B16" s="60" t="s">
        <v>618</v>
      </c>
      <c r="C16" s="61"/>
      <c r="D16" s="61"/>
      <c r="E16" s="61"/>
      <c r="F16" s="61"/>
      <c r="G16" s="61"/>
      <c r="H16" s="61"/>
    </row>
  </sheetData>
  <mergeCells count="8">
    <mergeCell ref="A1:H1"/>
    <mergeCell ref="A3:H3"/>
    <mergeCell ref="A4:A5"/>
    <mergeCell ref="B4:B5"/>
    <mergeCell ref="C4:C5"/>
    <mergeCell ref="D4:D5"/>
    <mergeCell ref="E4:H4"/>
    <mergeCell ref="A2:H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workbookViewId="0">
      <selection sqref="A1:C1"/>
    </sheetView>
  </sheetViews>
  <sheetFormatPr defaultRowHeight="12.75"/>
  <cols>
    <col min="1" max="1" width="4.85546875" style="4" customWidth="1"/>
    <col min="2" max="2" width="47" style="4" customWidth="1"/>
    <col min="3" max="3" width="22" style="1" customWidth="1"/>
    <col min="4" max="16384" width="9.140625" style="1"/>
  </cols>
  <sheetData>
    <row r="1" spans="1:3" ht="28.5" customHeight="1">
      <c r="A1" s="630" t="s">
        <v>942</v>
      </c>
      <c r="B1" s="630"/>
      <c r="C1" s="630"/>
    </row>
    <row r="2" spans="1:3" ht="27.75" customHeight="1">
      <c r="A2" s="635" t="s">
        <v>627</v>
      </c>
      <c r="B2" s="636"/>
      <c r="C2" s="637"/>
    </row>
    <row r="3" spans="1:3" ht="15.95" customHeight="1">
      <c r="A3" s="638" t="s">
        <v>709</v>
      </c>
      <c r="B3" s="638"/>
      <c r="C3" s="638"/>
    </row>
    <row r="4" spans="1:3" ht="57.75" customHeight="1">
      <c r="A4" s="48" t="s">
        <v>441</v>
      </c>
      <c r="B4" s="73" t="s">
        <v>620</v>
      </c>
      <c r="C4" s="74" t="s">
        <v>621</v>
      </c>
    </row>
    <row r="5" spans="1:3" ht="20.100000000000001" customHeight="1">
      <c r="A5" s="49">
        <v>1</v>
      </c>
      <c r="B5" s="50" t="s">
        <v>622</v>
      </c>
      <c r="C5" s="75">
        <v>180000</v>
      </c>
    </row>
    <row r="6" spans="1:3" s="3" customFormat="1" ht="20.100000000000001" customHeight="1">
      <c r="A6" s="49">
        <v>2</v>
      </c>
      <c r="B6" s="50" t="s">
        <v>898</v>
      </c>
      <c r="C6" s="76">
        <v>168000</v>
      </c>
    </row>
    <row r="7" spans="1:3" ht="20.100000000000001" customHeight="1">
      <c r="A7" s="49">
        <v>3</v>
      </c>
      <c r="B7" s="77" t="s">
        <v>623</v>
      </c>
      <c r="C7" s="75">
        <v>110000</v>
      </c>
    </row>
    <row r="8" spans="1:3" ht="20.100000000000001" customHeight="1">
      <c r="A8" s="49">
        <v>4</v>
      </c>
      <c r="B8" s="77" t="s">
        <v>624</v>
      </c>
      <c r="C8" s="75">
        <v>180000</v>
      </c>
    </row>
    <row r="9" spans="1:3" ht="20.100000000000001" customHeight="1">
      <c r="A9" s="78">
        <v>5</v>
      </c>
      <c r="B9" s="77" t="s">
        <v>625</v>
      </c>
      <c r="C9" s="75">
        <v>180000</v>
      </c>
    </row>
    <row r="10" spans="1:3" ht="20.100000000000001" customHeight="1">
      <c r="A10" s="78">
        <v>6</v>
      </c>
      <c r="B10" s="77" t="s">
        <v>626</v>
      </c>
      <c r="C10" s="75">
        <v>575160</v>
      </c>
    </row>
    <row r="11" spans="1:3" s="3" customFormat="1" ht="20.100000000000001" customHeight="1">
      <c r="A11" s="78">
        <v>7</v>
      </c>
      <c r="B11" s="50" t="s">
        <v>899</v>
      </c>
      <c r="C11" s="75">
        <v>300960</v>
      </c>
    </row>
    <row r="12" spans="1:3" ht="20.100000000000001" customHeight="1">
      <c r="A12" s="73"/>
      <c r="B12" s="79" t="s">
        <v>600</v>
      </c>
      <c r="C12" s="80">
        <f>SUM(C5:C11)</f>
        <v>1694120</v>
      </c>
    </row>
  </sheetData>
  <mergeCells count="3">
    <mergeCell ref="A1:C1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D11"/>
  <sheetViews>
    <sheetView view="pageBreakPreview" zoomScaleSheetLayoutView="100" workbookViewId="0">
      <selection sqref="A1:BK1"/>
    </sheetView>
  </sheetViews>
  <sheetFormatPr defaultRowHeight="12.75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4" ht="28.5" customHeight="1">
      <c r="A1" s="558" t="s">
        <v>943</v>
      </c>
      <c r="B1" s="558"/>
      <c r="C1" s="558"/>
      <c r="D1" s="558"/>
    </row>
    <row r="2" spans="1:4" ht="27.75" customHeight="1">
      <c r="A2" s="639" t="s">
        <v>652</v>
      </c>
      <c r="B2" s="640"/>
      <c r="C2" s="640"/>
      <c r="D2" s="641"/>
    </row>
    <row r="3" spans="1:4" ht="13.5" customHeight="1">
      <c r="A3" s="429" t="s">
        <v>650</v>
      </c>
      <c r="B3" s="430"/>
      <c r="C3" s="430"/>
      <c r="D3" s="431"/>
    </row>
    <row r="4" spans="1:4" ht="15.95" customHeight="1">
      <c r="A4" s="638"/>
      <c r="B4" s="638"/>
      <c r="C4" s="638"/>
      <c r="D4" s="638"/>
    </row>
    <row r="5" spans="1:4" ht="20.100000000000001" customHeight="1">
      <c r="A5" s="93"/>
      <c r="B5" s="94" t="s">
        <v>900</v>
      </c>
      <c r="C5" s="94" t="s">
        <v>901</v>
      </c>
      <c r="D5" s="94" t="s">
        <v>628</v>
      </c>
    </row>
    <row r="6" spans="1:4" ht="20.100000000000001" customHeight="1">
      <c r="A6" s="95" t="s">
        <v>443</v>
      </c>
      <c r="B6" s="96">
        <v>15</v>
      </c>
      <c r="C6" s="96">
        <v>15</v>
      </c>
      <c r="D6" s="97">
        <f>(B6+C6)/2</f>
        <v>15</v>
      </c>
    </row>
    <row r="7" spans="1:4" ht="20.100000000000001" customHeight="1">
      <c r="A7" s="98" t="s">
        <v>630</v>
      </c>
      <c r="B7" s="96">
        <v>35</v>
      </c>
      <c r="C7" s="96">
        <v>35</v>
      </c>
      <c r="D7" s="97">
        <f>(B7+C7)/2</f>
        <v>35</v>
      </c>
    </row>
    <row r="8" spans="1:4" s="3" customFormat="1" ht="20.100000000000001" customHeight="1">
      <c r="A8" s="95" t="s">
        <v>629</v>
      </c>
      <c r="B8" s="99">
        <v>15.5</v>
      </c>
      <c r="C8" s="96">
        <v>15.5</v>
      </c>
      <c r="D8" s="97">
        <f>(B8+C8)/2</f>
        <v>15.5</v>
      </c>
    </row>
    <row r="9" spans="1:4" ht="20.100000000000001" customHeight="1">
      <c r="A9" s="95" t="s">
        <v>651</v>
      </c>
      <c r="B9" s="96">
        <v>11</v>
      </c>
      <c r="C9" s="96">
        <v>11</v>
      </c>
      <c r="D9" s="97">
        <f>(B9+C9)/2</f>
        <v>11</v>
      </c>
    </row>
    <row r="10" spans="1:4" ht="20.100000000000001" customHeight="1">
      <c r="A10" s="100" t="s">
        <v>600</v>
      </c>
      <c r="B10" s="101">
        <f>SUM(B6:B9)</f>
        <v>76.5</v>
      </c>
      <c r="C10" s="101">
        <f>SUM(C6:C9)</f>
        <v>76.5</v>
      </c>
      <c r="D10" s="101">
        <f>SUM(D6:D9)</f>
        <v>76.5</v>
      </c>
    </row>
    <row r="11" spans="1:4" ht="20.100000000000001" customHeight="1"/>
  </sheetData>
  <mergeCells count="4">
    <mergeCell ref="A2:D2"/>
    <mergeCell ref="A4:D4"/>
    <mergeCell ref="A1:D1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G41"/>
  <sheetViews>
    <sheetView view="pageBreakPreview" zoomScaleSheetLayoutView="100" workbookViewId="0">
      <selection sqref="A1:BK1"/>
    </sheetView>
  </sheetViews>
  <sheetFormatPr defaultRowHeight="12.75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7" ht="28.5" customHeight="1">
      <c r="A1" s="558" t="s">
        <v>944</v>
      </c>
      <c r="B1" s="558"/>
      <c r="C1" s="558"/>
      <c r="D1" s="558"/>
    </row>
    <row r="2" spans="1:7" ht="27.75" customHeight="1">
      <c r="A2" s="639" t="s">
        <v>654</v>
      </c>
      <c r="B2" s="640"/>
      <c r="C2" s="640"/>
      <c r="D2" s="641"/>
    </row>
    <row r="3" spans="1:7" ht="12" customHeight="1">
      <c r="A3" s="429" t="s">
        <v>653</v>
      </c>
      <c r="B3" s="430"/>
      <c r="C3" s="430"/>
      <c r="D3" s="431"/>
    </row>
    <row r="4" spans="1:7" ht="13.5" customHeight="1">
      <c r="A4" s="638"/>
      <c r="B4" s="638"/>
      <c r="C4" s="638"/>
      <c r="D4" s="638"/>
      <c r="E4" s="66"/>
      <c r="F4" s="66"/>
      <c r="G4" s="66"/>
    </row>
    <row r="5" spans="1:7" ht="20.100000000000001" customHeight="1">
      <c r="A5" s="100"/>
      <c r="B5" s="94" t="s">
        <v>900</v>
      </c>
      <c r="C5" s="94" t="s">
        <v>901</v>
      </c>
      <c r="D5" s="69" t="s">
        <v>628</v>
      </c>
    </row>
    <row r="6" spans="1:7" ht="20.100000000000001" customHeight="1">
      <c r="A6" s="102" t="s">
        <v>632</v>
      </c>
      <c r="B6" s="96">
        <v>1</v>
      </c>
      <c r="C6" s="96">
        <v>1</v>
      </c>
      <c r="D6" s="97">
        <f>(B6+C6)/2</f>
        <v>1</v>
      </c>
    </row>
    <row r="7" spans="1:7" ht="20.100000000000001" customHeight="1">
      <c r="A7" s="102" t="s">
        <v>633</v>
      </c>
      <c r="B7" s="96">
        <v>1</v>
      </c>
      <c r="C7" s="96">
        <v>1</v>
      </c>
      <c r="D7" s="97">
        <f t="shared" ref="D7:D13" si="0">(B7+C7)/2</f>
        <v>1</v>
      </c>
    </row>
    <row r="8" spans="1:7" ht="20.100000000000001" customHeight="1">
      <c r="A8" s="102" t="s">
        <v>634</v>
      </c>
      <c r="B8" s="96">
        <v>2</v>
      </c>
      <c r="C8" s="96">
        <v>2</v>
      </c>
      <c r="D8" s="97">
        <f t="shared" si="0"/>
        <v>2</v>
      </c>
    </row>
    <row r="9" spans="1:7" ht="20.100000000000001" customHeight="1">
      <c r="A9" s="102" t="s">
        <v>635</v>
      </c>
      <c r="B9" s="96">
        <v>1</v>
      </c>
      <c r="C9" s="96">
        <v>1</v>
      </c>
      <c r="D9" s="97">
        <f t="shared" si="0"/>
        <v>1</v>
      </c>
    </row>
    <row r="10" spans="1:7" ht="20.100000000000001" customHeight="1">
      <c r="A10" s="102" t="s">
        <v>636</v>
      </c>
      <c r="B10" s="96">
        <v>0.5</v>
      </c>
      <c r="C10" s="96">
        <v>0.5</v>
      </c>
      <c r="D10" s="97">
        <f t="shared" si="0"/>
        <v>0.5</v>
      </c>
    </row>
    <row r="11" spans="1:7" ht="20.100000000000001" customHeight="1">
      <c r="A11" s="102" t="s">
        <v>637</v>
      </c>
      <c r="B11" s="96">
        <v>6</v>
      </c>
      <c r="C11" s="96">
        <v>6</v>
      </c>
      <c r="D11" s="97">
        <f t="shared" si="0"/>
        <v>6</v>
      </c>
    </row>
    <row r="12" spans="1:7" ht="20.100000000000001" customHeight="1">
      <c r="A12" s="95" t="s">
        <v>638</v>
      </c>
      <c r="B12" s="99">
        <v>2.5</v>
      </c>
      <c r="C12" s="99">
        <v>2.5</v>
      </c>
      <c r="D12" s="97">
        <f t="shared" si="0"/>
        <v>2.5</v>
      </c>
    </row>
    <row r="13" spans="1:7" ht="20.100000000000001" customHeight="1">
      <c r="A13" s="95" t="s">
        <v>639</v>
      </c>
      <c r="B13" s="99">
        <v>1</v>
      </c>
      <c r="C13" s="99">
        <v>1</v>
      </c>
      <c r="D13" s="97">
        <f t="shared" si="0"/>
        <v>1</v>
      </c>
    </row>
    <row r="14" spans="1:7" ht="20.100000000000001" customHeight="1">
      <c r="A14" s="100" t="s">
        <v>600</v>
      </c>
      <c r="B14" s="103">
        <f>SUM(B6:B13)</f>
        <v>15</v>
      </c>
      <c r="C14" s="103">
        <f>SUM(C6:C13)</f>
        <v>15</v>
      </c>
      <c r="D14" s="103">
        <f>SUM(D6:D13)</f>
        <v>15</v>
      </c>
    </row>
    <row r="16" spans="1:7" ht="27.75" customHeight="1">
      <c r="A16" s="639" t="s">
        <v>655</v>
      </c>
      <c r="B16" s="640"/>
      <c r="C16" s="640"/>
      <c r="D16" s="641"/>
    </row>
    <row r="17" spans="1:4" ht="14.25" customHeight="1">
      <c r="A17" s="429" t="s">
        <v>653</v>
      </c>
      <c r="B17" s="430"/>
      <c r="C17" s="430"/>
      <c r="D17" s="431"/>
    </row>
    <row r="18" spans="1:4">
      <c r="A18" s="624"/>
      <c r="B18" s="624"/>
      <c r="C18" s="624"/>
      <c r="D18" s="624"/>
    </row>
    <row r="19" spans="1:4" ht="20.100000000000001" customHeight="1">
      <c r="A19" s="100"/>
      <c r="B19" s="94" t="s">
        <v>900</v>
      </c>
      <c r="C19" s="94" t="s">
        <v>901</v>
      </c>
      <c r="D19" s="69" t="s">
        <v>628</v>
      </c>
    </row>
    <row r="20" spans="1:4" ht="20.100000000000001" customHeight="1">
      <c r="A20" s="95" t="s">
        <v>640</v>
      </c>
      <c r="B20" s="96">
        <v>35</v>
      </c>
      <c r="C20" s="96">
        <v>35</v>
      </c>
      <c r="D20" s="97">
        <f>(B20+C20)/2</f>
        <v>35</v>
      </c>
    </row>
    <row r="21" spans="1:4" ht="20.100000000000001" customHeight="1">
      <c r="A21" s="100" t="s">
        <v>600</v>
      </c>
      <c r="B21" s="103">
        <f>SUM(B20:B20)</f>
        <v>35</v>
      </c>
      <c r="C21" s="103">
        <f>SUM(C20:C20)</f>
        <v>35</v>
      </c>
      <c r="D21" s="103">
        <f>SUM(D20:D20)</f>
        <v>35</v>
      </c>
    </row>
    <row r="22" spans="1:4" ht="20.100000000000001" customHeight="1"/>
    <row r="23" spans="1:4" ht="27.75" customHeight="1">
      <c r="A23" s="639" t="s">
        <v>656</v>
      </c>
      <c r="B23" s="640"/>
      <c r="C23" s="640"/>
      <c r="D23" s="641"/>
    </row>
    <row r="24" spans="1:4" ht="11.25" customHeight="1">
      <c r="A24" s="429" t="s">
        <v>653</v>
      </c>
      <c r="B24" s="430"/>
      <c r="C24" s="430"/>
      <c r="D24" s="431"/>
    </row>
    <row r="25" spans="1:4">
      <c r="A25" s="624"/>
      <c r="B25" s="624"/>
      <c r="C25" s="624"/>
      <c r="D25" s="624"/>
    </row>
    <row r="26" spans="1:4" ht="20.100000000000001" customHeight="1">
      <c r="A26" s="104"/>
      <c r="B26" s="94" t="s">
        <v>900</v>
      </c>
      <c r="C26" s="94" t="s">
        <v>901</v>
      </c>
      <c r="D26" s="69" t="s">
        <v>628</v>
      </c>
    </row>
    <row r="27" spans="1:4" ht="20.100000000000001" customHeight="1">
      <c r="A27" s="95" t="s">
        <v>641</v>
      </c>
      <c r="B27" s="105">
        <v>8</v>
      </c>
      <c r="C27" s="105">
        <v>8</v>
      </c>
      <c r="D27" s="106">
        <f>(B27+C27)/2</f>
        <v>8</v>
      </c>
    </row>
    <row r="28" spans="1:4" ht="20.100000000000001" customHeight="1">
      <c r="A28" s="95" t="s">
        <v>642</v>
      </c>
      <c r="B28" s="99">
        <v>7</v>
      </c>
      <c r="C28" s="99">
        <v>7</v>
      </c>
      <c r="D28" s="106">
        <f>(B28+C28)/2</f>
        <v>7</v>
      </c>
    </row>
    <row r="29" spans="1:4" ht="20.100000000000001" customHeight="1">
      <c r="A29" s="95" t="s">
        <v>643</v>
      </c>
      <c r="B29" s="99">
        <v>0.5</v>
      </c>
      <c r="C29" s="99">
        <v>0.5</v>
      </c>
      <c r="D29" s="106">
        <f>(B29+C29)/2</f>
        <v>0.5</v>
      </c>
    </row>
    <row r="30" spans="1:4" ht="20.100000000000001" customHeight="1">
      <c r="A30" s="100" t="s">
        <v>600</v>
      </c>
      <c r="B30" s="103">
        <f>SUM(B27:B29)</f>
        <v>15.5</v>
      </c>
      <c r="C30" s="103">
        <f>SUM(C27:C29)</f>
        <v>15.5</v>
      </c>
      <c r="D30" s="103">
        <f>SUM(D27:D29)</f>
        <v>15.5</v>
      </c>
    </row>
    <row r="31" spans="1:4" ht="20.100000000000001" customHeight="1"/>
    <row r="32" spans="1:4" ht="20.100000000000001" customHeight="1"/>
    <row r="33" spans="1:5" ht="27.75" customHeight="1">
      <c r="A33" s="639" t="s">
        <v>657</v>
      </c>
      <c r="B33" s="640"/>
      <c r="C33" s="640"/>
      <c r="D33" s="641"/>
      <c r="E33"/>
    </row>
    <row r="34" spans="1:5" ht="12.75" customHeight="1">
      <c r="A34" s="429" t="s">
        <v>653</v>
      </c>
      <c r="B34" s="430"/>
      <c r="C34" s="430"/>
      <c r="D34" s="431"/>
      <c r="E34"/>
    </row>
    <row r="35" spans="1:5">
      <c r="A35" s="624"/>
      <c r="B35" s="624"/>
      <c r="C35" s="624"/>
      <c r="D35" s="624"/>
      <c r="E35"/>
    </row>
    <row r="36" spans="1:5" ht="20.100000000000001" customHeight="1">
      <c r="A36" s="100" t="s">
        <v>645</v>
      </c>
      <c r="B36" s="94" t="s">
        <v>900</v>
      </c>
      <c r="C36" s="94" t="s">
        <v>901</v>
      </c>
      <c r="D36" s="69" t="s">
        <v>628</v>
      </c>
      <c r="E36" s="67"/>
    </row>
    <row r="37" spans="1:5" ht="20.100000000000001" customHeight="1">
      <c r="A37" s="95" t="s">
        <v>646</v>
      </c>
      <c r="B37" s="99">
        <v>6</v>
      </c>
      <c r="C37" s="99">
        <v>6</v>
      </c>
      <c r="D37" s="107">
        <f>(B37+C37)/2</f>
        <v>6</v>
      </c>
      <c r="E37" s="67"/>
    </row>
    <row r="38" spans="1:5" ht="20.100000000000001" customHeight="1">
      <c r="A38" s="95" t="s">
        <v>647</v>
      </c>
      <c r="B38" s="99">
        <v>3</v>
      </c>
      <c r="C38" s="99">
        <v>3</v>
      </c>
      <c r="D38" s="107">
        <f>(B38+C38)/2</f>
        <v>3</v>
      </c>
      <c r="E38" s="67"/>
    </row>
    <row r="39" spans="1:5" ht="20.100000000000001" customHeight="1">
      <c r="A39" s="95" t="s">
        <v>649</v>
      </c>
      <c r="B39" s="99">
        <v>1</v>
      </c>
      <c r="C39" s="99">
        <v>1</v>
      </c>
      <c r="D39" s="107">
        <f>(B39+C39)/2</f>
        <v>1</v>
      </c>
      <c r="E39" s="67"/>
    </row>
    <row r="40" spans="1:5" ht="20.100000000000001" customHeight="1">
      <c r="A40" s="95" t="s">
        <v>648</v>
      </c>
      <c r="B40" s="96">
        <v>1</v>
      </c>
      <c r="C40" s="96">
        <v>1</v>
      </c>
      <c r="D40" s="107">
        <f>(B40+C40)/2</f>
        <v>1</v>
      </c>
      <c r="E40" s="67"/>
    </row>
    <row r="41" spans="1:5" ht="20.100000000000001" customHeight="1">
      <c r="A41" s="108" t="s">
        <v>600</v>
      </c>
      <c r="B41" s="103">
        <f>SUM(B37:B40)</f>
        <v>11</v>
      </c>
      <c r="C41" s="103">
        <f>SUM(C37:C40)</f>
        <v>11</v>
      </c>
      <c r="D41" s="103">
        <f>SUM(D37:D40)</f>
        <v>11</v>
      </c>
      <c r="E41" s="67"/>
    </row>
  </sheetData>
  <mergeCells count="13">
    <mergeCell ref="A35:D35"/>
    <mergeCell ref="A17:D17"/>
    <mergeCell ref="A24:D24"/>
    <mergeCell ref="A34:D34"/>
    <mergeCell ref="A1:D1"/>
    <mergeCell ref="A3:D3"/>
    <mergeCell ref="A2:D2"/>
    <mergeCell ref="A4:D4"/>
    <mergeCell ref="A16:D16"/>
    <mergeCell ref="A18:D18"/>
    <mergeCell ref="A23:D23"/>
    <mergeCell ref="A25:D25"/>
    <mergeCell ref="A33:D3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1" manualBreakCount="1">
    <brk id="22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K12"/>
  <sheetViews>
    <sheetView view="pageBreakPreview" zoomScaleSheetLayoutView="100" workbookViewId="0">
      <selection sqref="A1:BK1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656" t="s">
        <v>945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  <c r="AU1" s="656"/>
      <c r="AV1" s="656"/>
      <c r="AW1" s="656"/>
      <c r="AX1" s="656"/>
      <c r="AY1" s="656"/>
      <c r="AZ1" s="656"/>
      <c r="BA1" s="656"/>
      <c r="BB1" s="656"/>
      <c r="BC1" s="656"/>
      <c r="BD1" s="656"/>
      <c r="BE1" s="656"/>
      <c r="BF1" s="656"/>
      <c r="BG1" s="656"/>
      <c r="BH1" s="656"/>
      <c r="BI1" s="656"/>
      <c r="BJ1" s="656"/>
      <c r="BK1" s="656"/>
    </row>
    <row r="2" spans="1:63" ht="28.5" customHeight="1">
      <c r="A2" s="272" t="s">
        <v>443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9"/>
    </row>
    <row r="3" spans="1:63" ht="15" customHeight="1">
      <c r="A3" s="275" t="s">
        <v>667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1"/>
    </row>
    <row r="4" spans="1:63" ht="15.95" customHeight="1">
      <c r="A4" s="332" t="s">
        <v>444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</row>
    <row r="5" spans="1:63" ht="15.95" customHeight="1">
      <c r="A5" s="280" t="s">
        <v>441</v>
      </c>
      <c r="B5" s="280"/>
      <c r="C5" s="353" t="s">
        <v>445</v>
      </c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653" t="s">
        <v>446</v>
      </c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655"/>
    </row>
    <row r="6" spans="1:63" ht="35.1" customHeight="1">
      <c r="A6" s="280"/>
      <c r="B6" s="280"/>
      <c r="C6" s="281" t="s">
        <v>666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37"/>
      <c r="S6" s="287" t="s">
        <v>241</v>
      </c>
      <c r="T6" s="283"/>
      <c r="U6" s="283"/>
      <c r="V6" s="283"/>
      <c r="W6" s="287" t="s">
        <v>437</v>
      </c>
      <c r="X6" s="283"/>
      <c r="Y6" s="283"/>
      <c r="Z6" s="283"/>
      <c r="AA6" s="287" t="s">
        <v>438</v>
      </c>
      <c r="AB6" s="283"/>
      <c r="AC6" s="283"/>
      <c r="AD6" s="283"/>
      <c r="AE6" s="287" t="s">
        <v>439</v>
      </c>
      <c r="AF6" s="283"/>
      <c r="AG6" s="284" t="s">
        <v>26</v>
      </c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6"/>
      <c r="AW6" s="36"/>
      <c r="AX6" s="649" t="s">
        <v>241</v>
      </c>
      <c r="AY6" s="650"/>
      <c r="AZ6" s="650"/>
      <c r="BA6" s="651"/>
      <c r="BB6" s="649" t="s">
        <v>437</v>
      </c>
      <c r="BC6" s="650"/>
      <c r="BD6" s="650"/>
      <c r="BE6" s="651"/>
      <c r="BF6" s="649" t="s">
        <v>438</v>
      </c>
      <c r="BG6" s="650"/>
      <c r="BH6" s="650"/>
      <c r="BI6" s="651"/>
      <c r="BJ6" s="649" t="s">
        <v>439</v>
      </c>
      <c r="BK6" s="651"/>
    </row>
    <row r="7" spans="1:63">
      <c r="A7" s="352" t="s">
        <v>176</v>
      </c>
      <c r="B7" s="352"/>
      <c r="C7" s="327" t="s">
        <v>177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4"/>
      <c r="S7" s="327" t="s">
        <v>178</v>
      </c>
      <c r="T7" s="327"/>
      <c r="U7" s="327"/>
      <c r="V7" s="327"/>
      <c r="W7" s="327" t="s">
        <v>175</v>
      </c>
      <c r="X7" s="327"/>
      <c r="Y7" s="327"/>
      <c r="Z7" s="327"/>
      <c r="AA7" s="327" t="s">
        <v>440</v>
      </c>
      <c r="AB7" s="327"/>
      <c r="AC7" s="327"/>
      <c r="AD7" s="327"/>
      <c r="AE7" s="327" t="s">
        <v>567</v>
      </c>
      <c r="AF7" s="327"/>
      <c r="AG7" s="288" t="s">
        <v>568</v>
      </c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90"/>
      <c r="AW7" s="34"/>
      <c r="AX7" s="647" t="s">
        <v>582</v>
      </c>
      <c r="AY7" s="652"/>
      <c r="AZ7" s="652"/>
      <c r="BA7" s="648"/>
      <c r="BB7" s="647" t="s">
        <v>583</v>
      </c>
      <c r="BC7" s="652"/>
      <c r="BD7" s="652"/>
      <c r="BE7" s="648"/>
      <c r="BF7" s="647" t="s">
        <v>584</v>
      </c>
      <c r="BG7" s="652"/>
      <c r="BH7" s="652"/>
      <c r="BI7" s="648"/>
      <c r="BJ7" s="647" t="s">
        <v>585</v>
      </c>
      <c r="BK7" s="648"/>
    </row>
    <row r="8" spans="1:63" ht="20.100000000000001" customHeight="1">
      <c r="A8" s="350" t="s">
        <v>0</v>
      </c>
      <c r="B8" s="351"/>
      <c r="C8" s="297" t="s">
        <v>665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15" t="s">
        <v>262</v>
      </c>
      <c r="S8" s="298">
        <f>'17'!S8:V8+310</f>
        <v>257290</v>
      </c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321" t="str">
        <f>IF(W8&lt;&gt;"",AA8/W8,"n.é.")</f>
        <v>n.é.</v>
      </c>
      <c r="AF8" s="322"/>
      <c r="AG8" s="300" t="s">
        <v>664</v>
      </c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2"/>
      <c r="AW8" s="15" t="s">
        <v>32</v>
      </c>
      <c r="AX8" s="323">
        <f>'17'!AX8:BA8+310</f>
        <v>276517</v>
      </c>
      <c r="AY8" s="324"/>
      <c r="AZ8" s="324"/>
      <c r="BA8" s="325"/>
      <c r="BB8" s="323"/>
      <c r="BC8" s="324"/>
      <c r="BD8" s="324"/>
      <c r="BE8" s="325"/>
      <c r="BF8" s="323"/>
      <c r="BG8" s="324"/>
      <c r="BH8" s="324"/>
      <c r="BI8" s="325"/>
      <c r="BJ8" s="321" t="str">
        <f>IF(BB8&lt;&gt;"",BF8/BB8,"n.é.")</f>
        <v>n.é.</v>
      </c>
      <c r="BK8" s="322"/>
    </row>
    <row r="9" spans="1:63" ht="20.100000000000001" customHeight="1">
      <c r="A9" s="350" t="s">
        <v>1</v>
      </c>
      <c r="B9" s="351"/>
      <c r="C9" s="297" t="s">
        <v>663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15" t="s">
        <v>299</v>
      </c>
      <c r="S9" s="298">
        <f>'17'!S9:V9+600</f>
        <v>121015</v>
      </c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148" t="str">
        <f t="shared" ref="AE9:AE11" si="0">IF(W9&lt;&gt;"",AA9/W9,"n.é.")</f>
        <v>n.é.</v>
      </c>
      <c r="AF9" s="149"/>
      <c r="AG9" s="300" t="s">
        <v>662</v>
      </c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2"/>
      <c r="AW9" s="15" t="s">
        <v>52</v>
      </c>
      <c r="AX9" s="323">
        <f>'17'!AX9:BA9+600</f>
        <v>101788</v>
      </c>
      <c r="AY9" s="324"/>
      <c r="AZ9" s="324"/>
      <c r="BA9" s="325"/>
      <c r="BB9" s="323"/>
      <c r="BC9" s="324"/>
      <c r="BD9" s="324"/>
      <c r="BE9" s="325"/>
      <c r="BF9" s="323"/>
      <c r="BG9" s="324"/>
      <c r="BH9" s="324"/>
      <c r="BI9" s="325"/>
      <c r="BJ9" s="148" t="str">
        <f t="shared" ref="BJ9:BJ11" si="1">IF(BB9&lt;&gt;"",BF9/BB9,"n.é.")</f>
        <v>n.é.</v>
      </c>
      <c r="BK9" s="149"/>
    </row>
    <row r="10" spans="1:63" ht="20.100000000000001" customHeight="1">
      <c r="A10" s="350" t="s">
        <v>2</v>
      </c>
      <c r="B10" s="351"/>
      <c r="C10" s="297" t="s">
        <v>661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15" t="s">
        <v>320</v>
      </c>
      <c r="S10" s="298">
        <f>'17'!S10:V10</f>
        <v>0</v>
      </c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148" t="str">
        <f t="shared" si="0"/>
        <v>n.é.</v>
      </c>
      <c r="AF10" s="149"/>
      <c r="AG10" s="300" t="s">
        <v>660</v>
      </c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2"/>
      <c r="AW10" s="15" t="s">
        <v>57</v>
      </c>
      <c r="AX10" s="323">
        <f>'17'!AX10:BA10</f>
        <v>0</v>
      </c>
      <c r="AY10" s="324"/>
      <c r="AZ10" s="324"/>
      <c r="BA10" s="325"/>
      <c r="BB10" s="323"/>
      <c r="BC10" s="324"/>
      <c r="BD10" s="324"/>
      <c r="BE10" s="325"/>
      <c r="BF10" s="323"/>
      <c r="BG10" s="324"/>
      <c r="BH10" s="324"/>
      <c r="BI10" s="325"/>
      <c r="BJ10" s="148" t="str">
        <f t="shared" si="1"/>
        <v>n.é.</v>
      </c>
      <c r="BK10" s="149"/>
    </row>
    <row r="11" spans="1:63" s="3" customFormat="1" ht="20.100000000000001" customHeight="1">
      <c r="A11" s="354" t="s">
        <v>3</v>
      </c>
      <c r="B11" s="355"/>
      <c r="C11" s="303" t="s">
        <v>659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70"/>
      <c r="S11" s="344">
        <f>SUM(S8:V10)</f>
        <v>378305</v>
      </c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295" t="str">
        <f t="shared" si="0"/>
        <v>n.é.</v>
      </c>
      <c r="AF11" s="296"/>
      <c r="AG11" s="305" t="s">
        <v>658</v>
      </c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7"/>
      <c r="AW11" s="38"/>
      <c r="AX11" s="642">
        <f>SUM(AX8:BA10)</f>
        <v>378305</v>
      </c>
      <c r="AY11" s="643"/>
      <c r="AZ11" s="643"/>
      <c r="BA11" s="644"/>
      <c r="BB11" s="642"/>
      <c r="BC11" s="643"/>
      <c r="BD11" s="643"/>
      <c r="BE11" s="644"/>
      <c r="BF11" s="642"/>
      <c r="BG11" s="643"/>
      <c r="BH11" s="643"/>
      <c r="BI11" s="644"/>
      <c r="BJ11" s="295" t="str">
        <f t="shared" si="1"/>
        <v>n.é.</v>
      </c>
      <c r="BK11" s="296"/>
    </row>
    <row r="12" spans="1:63" ht="20.100000000000001" customHeight="1">
      <c r="A12" s="358"/>
      <c r="B12" s="358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59"/>
      <c r="AF12" s="359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646"/>
      <c r="AV12" s="33"/>
      <c r="AW12" s="33"/>
      <c r="AX12" s="645"/>
      <c r="AY12" s="645"/>
      <c r="AZ12" s="645"/>
      <c r="BA12" s="645"/>
      <c r="BB12" s="645"/>
      <c r="BC12" s="645"/>
      <c r="BD12" s="645"/>
      <c r="BE12" s="645"/>
      <c r="BF12" s="645"/>
      <c r="BG12" s="645"/>
      <c r="BH12" s="645"/>
      <c r="BI12" s="645"/>
      <c r="BJ12" s="645"/>
      <c r="BK12" s="645"/>
    </row>
  </sheetData>
  <mergeCells count="83">
    <mergeCell ref="A1:BK1"/>
    <mergeCell ref="A2:BK2"/>
    <mergeCell ref="A3:BK3"/>
    <mergeCell ref="A4:BK4"/>
    <mergeCell ref="A5:B6"/>
    <mergeCell ref="C5:AF5"/>
    <mergeCell ref="BJ6:BK6"/>
    <mergeCell ref="BF6:BI6"/>
    <mergeCell ref="AA6:AD6"/>
    <mergeCell ref="A7:B7"/>
    <mergeCell ref="C7:Q7"/>
    <mergeCell ref="AG5:BK5"/>
    <mergeCell ref="C6:Q6"/>
    <mergeCell ref="S6:V6"/>
    <mergeCell ref="W6:Z6"/>
    <mergeCell ref="BF7:BI7"/>
    <mergeCell ref="S7:V7"/>
    <mergeCell ref="W7:Z7"/>
    <mergeCell ref="AA7:AD7"/>
    <mergeCell ref="BB8:BE8"/>
    <mergeCell ref="AE6:AF6"/>
    <mergeCell ref="BB6:BE6"/>
    <mergeCell ref="AX6:BA6"/>
    <mergeCell ref="AG6:AV6"/>
    <mergeCell ref="AG8:AV8"/>
    <mergeCell ref="AX8:BA8"/>
    <mergeCell ref="AE7:AF7"/>
    <mergeCell ref="AG7:AV7"/>
    <mergeCell ref="AX7:BA7"/>
    <mergeCell ref="BB7:BE7"/>
    <mergeCell ref="BB9:BE9"/>
    <mergeCell ref="BF9:BI9"/>
    <mergeCell ref="BJ9:BK9"/>
    <mergeCell ref="BJ7:BK7"/>
    <mergeCell ref="A8:B8"/>
    <mergeCell ref="C8:Q8"/>
    <mergeCell ref="S8:V8"/>
    <mergeCell ref="W8:Z8"/>
    <mergeCell ref="AA8:AD8"/>
    <mergeCell ref="AE8:AF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AX9:BA9"/>
    <mergeCell ref="W11:Z11"/>
    <mergeCell ref="AA11:AD11"/>
    <mergeCell ref="AE10:AF10"/>
    <mergeCell ref="AE11:AF11"/>
    <mergeCell ref="AG10:AV10"/>
    <mergeCell ref="AX10:BA10"/>
    <mergeCell ref="A12:B12"/>
    <mergeCell ref="C12:Q12"/>
    <mergeCell ref="S12:V12"/>
    <mergeCell ref="W12:Z12"/>
    <mergeCell ref="AA12:AD12"/>
    <mergeCell ref="AE12:AF12"/>
    <mergeCell ref="BJ11:BK11"/>
    <mergeCell ref="BF11:BI11"/>
    <mergeCell ref="BB11:BE11"/>
    <mergeCell ref="AX11:BA11"/>
    <mergeCell ref="AG11:AV11"/>
    <mergeCell ref="BJ12:BK12"/>
    <mergeCell ref="BF12:BI12"/>
    <mergeCell ref="BB12:BE12"/>
    <mergeCell ref="AX12:BA12"/>
    <mergeCell ref="AG12:AU12"/>
    <mergeCell ref="BB10:BE10"/>
    <mergeCell ref="BF10:BI10"/>
    <mergeCell ref="BJ10:BK10"/>
    <mergeCell ref="A11:B11"/>
    <mergeCell ref="C11:Q11"/>
    <mergeCell ref="S11:V11"/>
    <mergeCell ref="A10:B10"/>
    <mergeCell ref="C10:Q10"/>
    <mergeCell ref="S10:V10"/>
    <mergeCell ref="W10:Z10"/>
    <mergeCell ref="AA10:AD1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K34"/>
  <sheetViews>
    <sheetView view="pageBreakPreview" zoomScaleSheetLayoutView="100" workbookViewId="0">
      <selection sqref="A1:BK1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656" t="s">
        <v>946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  <c r="AU1" s="656"/>
      <c r="AV1" s="656"/>
      <c r="AW1" s="656"/>
      <c r="AX1" s="656"/>
      <c r="AY1" s="656"/>
      <c r="AZ1" s="656"/>
      <c r="BA1" s="656"/>
      <c r="BB1" s="656"/>
      <c r="BC1" s="656"/>
      <c r="BD1" s="656"/>
      <c r="BE1" s="656"/>
      <c r="BF1" s="656"/>
      <c r="BG1" s="656"/>
      <c r="BH1" s="656"/>
      <c r="BI1" s="656"/>
      <c r="BJ1" s="656"/>
      <c r="BK1" s="656"/>
    </row>
    <row r="2" spans="1:63" ht="28.5" customHeight="1">
      <c r="A2" s="272" t="s">
        <v>443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9"/>
    </row>
    <row r="3" spans="1:63" ht="15" customHeight="1">
      <c r="A3" s="275" t="s">
        <v>700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1"/>
    </row>
    <row r="4" spans="1:63" ht="15.95" customHeight="1">
      <c r="A4" s="332" t="s">
        <v>444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</row>
    <row r="5" spans="1:63" ht="15.95" customHeight="1">
      <c r="A5" s="280" t="s">
        <v>441</v>
      </c>
      <c r="B5" s="280"/>
      <c r="C5" s="353" t="s">
        <v>445</v>
      </c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653" t="s">
        <v>446</v>
      </c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655"/>
    </row>
    <row r="6" spans="1:63" ht="35.1" customHeight="1">
      <c r="A6" s="280"/>
      <c r="B6" s="280"/>
      <c r="C6" s="281" t="s">
        <v>666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37"/>
      <c r="S6" s="287" t="s">
        <v>241</v>
      </c>
      <c r="T6" s="283"/>
      <c r="U6" s="283"/>
      <c r="V6" s="283"/>
      <c r="W6" s="287" t="s">
        <v>437</v>
      </c>
      <c r="X6" s="283"/>
      <c r="Y6" s="283"/>
      <c r="Z6" s="283"/>
      <c r="AA6" s="287" t="s">
        <v>438</v>
      </c>
      <c r="AB6" s="283"/>
      <c r="AC6" s="283"/>
      <c r="AD6" s="283"/>
      <c r="AE6" s="287" t="s">
        <v>439</v>
      </c>
      <c r="AF6" s="283"/>
      <c r="AG6" s="284" t="s">
        <v>26</v>
      </c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6"/>
      <c r="AW6" s="36"/>
      <c r="AX6" s="649" t="s">
        <v>241</v>
      </c>
      <c r="AY6" s="650"/>
      <c r="AZ6" s="650"/>
      <c r="BA6" s="651"/>
      <c r="BB6" s="649" t="s">
        <v>437</v>
      </c>
      <c r="BC6" s="650"/>
      <c r="BD6" s="650"/>
      <c r="BE6" s="651"/>
      <c r="BF6" s="649" t="s">
        <v>438</v>
      </c>
      <c r="BG6" s="650"/>
      <c r="BH6" s="650"/>
      <c r="BI6" s="651"/>
      <c r="BJ6" s="649" t="s">
        <v>439</v>
      </c>
      <c r="BK6" s="651"/>
    </row>
    <row r="7" spans="1:63">
      <c r="A7" s="352" t="s">
        <v>176</v>
      </c>
      <c r="B7" s="352"/>
      <c r="C7" s="327" t="s">
        <v>177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4"/>
      <c r="S7" s="327" t="s">
        <v>178</v>
      </c>
      <c r="T7" s="327"/>
      <c r="U7" s="327"/>
      <c r="V7" s="327"/>
      <c r="W7" s="327" t="s">
        <v>175</v>
      </c>
      <c r="X7" s="327"/>
      <c r="Y7" s="327"/>
      <c r="Z7" s="327"/>
      <c r="AA7" s="327" t="s">
        <v>440</v>
      </c>
      <c r="AB7" s="327"/>
      <c r="AC7" s="327"/>
      <c r="AD7" s="327"/>
      <c r="AE7" s="327" t="s">
        <v>567</v>
      </c>
      <c r="AF7" s="327"/>
      <c r="AG7" s="288" t="s">
        <v>568</v>
      </c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90"/>
      <c r="AW7" s="34"/>
      <c r="AX7" s="647" t="s">
        <v>582</v>
      </c>
      <c r="AY7" s="652"/>
      <c r="AZ7" s="652"/>
      <c r="BA7" s="648"/>
      <c r="BB7" s="647" t="s">
        <v>583</v>
      </c>
      <c r="BC7" s="652"/>
      <c r="BD7" s="652"/>
      <c r="BE7" s="648"/>
      <c r="BF7" s="647" t="s">
        <v>584</v>
      </c>
      <c r="BG7" s="652"/>
      <c r="BH7" s="652"/>
      <c r="BI7" s="648"/>
      <c r="BJ7" s="647" t="s">
        <v>585</v>
      </c>
      <c r="BK7" s="648"/>
    </row>
    <row r="8" spans="1:63" ht="20.100000000000001" customHeight="1">
      <c r="A8" s="350" t="s">
        <v>0</v>
      </c>
      <c r="B8" s="351"/>
      <c r="C8" s="297" t="s">
        <v>665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15" t="s">
        <v>262</v>
      </c>
      <c r="S8" s="298">
        <f>377395-S9</f>
        <v>256980</v>
      </c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321" t="str">
        <f>IF(W8&lt;&gt;"",AA8/W8,"n.é.")</f>
        <v>n.é.</v>
      </c>
      <c r="AF8" s="322"/>
      <c r="AG8" s="300" t="s">
        <v>664</v>
      </c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2"/>
      <c r="AW8" s="15" t="s">
        <v>32</v>
      </c>
      <c r="AX8" s="323">
        <f>377395-AX9</f>
        <v>276207</v>
      </c>
      <c r="AY8" s="324"/>
      <c r="AZ8" s="324"/>
      <c r="BA8" s="325"/>
      <c r="BB8" s="164"/>
      <c r="BC8" s="165"/>
      <c r="BD8" s="165"/>
      <c r="BE8" s="166"/>
      <c r="BF8" s="298"/>
      <c r="BG8" s="298"/>
      <c r="BH8" s="298"/>
      <c r="BI8" s="298"/>
      <c r="BJ8" s="321" t="str">
        <f>IF(BB8&lt;&gt;"",BF8/BB8,"n.é.")</f>
        <v>n.é.</v>
      </c>
      <c r="BK8" s="322"/>
    </row>
    <row r="9" spans="1:63" ht="20.100000000000001" customHeight="1">
      <c r="A9" s="350" t="s">
        <v>1</v>
      </c>
      <c r="B9" s="351"/>
      <c r="C9" s="297" t="s">
        <v>663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15" t="s">
        <v>299</v>
      </c>
      <c r="S9" s="298">
        <v>120415</v>
      </c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148" t="str">
        <f t="shared" ref="AE9:AE10" si="0">IF(W9&lt;&gt;"",AA9/W9,"n.é.")</f>
        <v>n.é.</v>
      </c>
      <c r="AF9" s="149"/>
      <c r="AG9" s="300" t="s">
        <v>662</v>
      </c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2"/>
      <c r="AW9" s="15" t="s">
        <v>52</v>
      </c>
      <c r="AX9" s="323">
        <v>101188</v>
      </c>
      <c r="AY9" s="324"/>
      <c r="AZ9" s="324"/>
      <c r="BA9" s="325"/>
      <c r="BB9" s="164"/>
      <c r="BC9" s="165"/>
      <c r="BD9" s="165"/>
      <c r="BE9" s="166"/>
      <c r="BF9" s="298"/>
      <c r="BG9" s="298"/>
      <c r="BH9" s="298"/>
      <c r="BI9" s="298"/>
      <c r="BJ9" s="148" t="str">
        <f t="shared" ref="BJ9:BJ10" si="1">IF(BB9&lt;&gt;"",BF9/BB9,"n.é.")</f>
        <v>n.é.</v>
      </c>
      <c r="BK9" s="149"/>
    </row>
    <row r="10" spans="1:63" ht="20.100000000000001" customHeight="1">
      <c r="A10" s="350" t="s">
        <v>2</v>
      </c>
      <c r="B10" s="351"/>
      <c r="C10" s="297" t="s">
        <v>661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15" t="s">
        <v>320</v>
      </c>
      <c r="S10" s="298">
        <v>0</v>
      </c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148" t="str">
        <f t="shared" si="0"/>
        <v>n.é.</v>
      </c>
      <c r="AF10" s="149"/>
      <c r="AG10" s="300" t="s">
        <v>660</v>
      </c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2"/>
      <c r="AW10" s="15" t="s">
        <v>57</v>
      </c>
      <c r="AX10" s="323">
        <v>0</v>
      </c>
      <c r="AY10" s="324"/>
      <c r="AZ10" s="324"/>
      <c r="BA10" s="325"/>
      <c r="BB10" s="164"/>
      <c r="BC10" s="165"/>
      <c r="BD10" s="165"/>
      <c r="BE10" s="166"/>
      <c r="BF10" s="298"/>
      <c r="BG10" s="298"/>
      <c r="BH10" s="298"/>
      <c r="BI10" s="298"/>
      <c r="BJ10" s="148" t="str">
        <f t="shared" si="1"/>
        <v>n.é.</v>
      </c>
      <c r="BK10" s="149"/>
    </row>
    <row r="11" spans="1:63" s="3" customFormat="1" ht="20.100000000000001" customHeight="1">
      <c r="A11" s="354" t="s">
        <v>3</v>
      </c>
      <c r="B11" s="355"/>
      <c r="C11" s="303" t="s">
        <v>659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70"/>
      <c r="S11" s="344">
        <f>SUM(S8:V10)</f>
        <v>377395</v>
      </c>
      <c r="T11" s="344"/>
      <c r="U11" s="344"/>
      <c r="V11" s="344"/>
      <c r="W11" s="344">
        <f t="shared" ref="W11" si="2">SUM(W8:Z10)</f>
        <v>0</v>
      </c>
      <c r="X11" s="344"/>
      <c r="Y11" s="344"/>
      <c r="Z11" s="344"/>
      <c r="AA11" s="344">
        <f t="shared" ref="AA11" si="3">SUM(AA8:AD10)</f>
        <v>0</v>
      </c>
      <c r="AB11" s="344"/>
      <c r="AC11" s="344"/>
      <c r="AD11" s="344"/>
      <c r="AE11" s="295" t="str">
        <f>IF(W10&lt;&gt;"",AA10/W10,"n.é.")</f>
        <v>n.é.</v>
      </c>
      <c r="AF11" s="296"/>
      <c r="AG11" s="305" t="s">
        <v>658</v>
      </c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7"/>
      <c r="AW11" s="38"/>
      <c r="AX11" s="642">
        <f>SUM(AX8:BA10)</f>
        <v>377395</v>
      </c>
      <c r="AY11" s="643"/>
      <c r="AZ11" s="643"/>
      <c r="BA11" s="644"/>
      <c r="BB11" s="642">
        <f t="shared" ref="BB11" si="4">SUM(BB8:BE10)</f>
        <v>0</v>
      </c>
      <c r="BC11" s="643"/>
      <c r="BD11" s="643"/>
      <c r="BE11" s="644"/>
      <c r="BF11" s="642">
        <f t="shared" ref="BF11" si="5">SUM(BF8:BI10)</f>
        <v>0</v>
      </c>
      <c r="BG11" s="643"/>
      <c r="BH11" s="643"/>
      <c r="BI11" s="644"/>
      <c r="BJ11" s="295" t="str">
        <f>IF(BB10&lt;&gt;"",BF10/BB10,"n.é.")</f>
        <v>n.é.</v>
      </c>
      <c r="BK11" s="296"/>
    </row>
    <row r="12" spans="1:63" ht="28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</row>
    <row r="13" spans="1:63" ht="28.5" customHeight="1">
      <c r="A13" s="272" t="s">
        <v>629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9"/>
    </row>
    <row r="14" spans="1:63" ht="15" customHeight="1">
      <c r="A14" s="275" t="s">
        <v>700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1"/>
    </row>
    <row r="15" spans="1:63" ht="15.95" customHeight="1">
      <c r="A15" s="332" t="s">
        <v>444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</row>
    <row r="16" spans="1:63" ht="15.95" customHeight="1">
      <c r="A16" s="280" t="s">
        <v>441</v>
      </c>
      <c r="B16" s="280"/>
      <c r="C16" s="353" t="s">
        <v>445</v>
      </c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653" t="s">
        <v>446</v>
      </c>
      <c r="AH16" s="654"/>
      <c r="AI16" s="654"/>
      <c r="AJ16" s="654"/>
      <c r="AK16" s="654"/>
      <c r="AL16" s="654"/>
      <c r="AM16" s="654"/>
      <c r="AN16" s="654"/>
      <c r="AO16" s="654"/>
      <c r="AP16" s="654"/>
      <c r="AQ16" s="654"/>
      <c r="AR16" s="654"/>
      <c r="AS16" s="654"/>
      <c r="AT16" s="654"/>
      <c r="AU16" s="654"/>
      <c r="AV16" s="654"/>
      <c r="AW16" s="654"/>
      <c r="AX16" s="654"/>
      <c r="AY16" s="654"/>
      <c r="AZ16" s="654"/>
      <c r="BA16" s="654"/>
      <c r="BB16" s="654"/>
      <c r="BC16" s="654"/>
      <c r="BD16" s="654"/>
      <c r="BE16" s="654"/>
      <c r="BF16" s="654"/>
      <c r="BG16" s="654"/>
      <c r="BH16" s="654"/>
      <c r="BI16" s="654"/>
      <c r="BJ16" s="654"/>
      <c r="BK16" s="655"/>
    </row>
    <row r="17" spans="1:63" ht="35.1" customHeight="1">
      <c r="A17" s="280"/>
      <c r="B17" s="280"/>
      <c r="C17" s="281" t="s">
        <v>666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37"/>
      <c r="S17" s="287" t="s">
        <v>241</v>
      </c>
      <c r="T17" s="283"/>
      <c r="U17" s="283"/>
      <c r="V17" s="283"/>
      <c r="W17" s="287" t="s">
        <v>437</v>
      </c>
      <c r="X17" s="283"/>
      <c r="Y17" s="283"/>
      <c r="Z17" s="283"/>
      <c r="AA17" s="287" t="s">
        <v>438</v>
      </c>
      <c r="AB17" s="283"/>
      <c r="AC17" s="283"/>
      <c r="AD17" s="283"/>
      <c r="AE17" s="287" t="s">
        <v>439</v>
      </c>
      <c r="AF17" s="283"/>
      <c r="AG17" s="284" t="s">
        <v>26</v>
      </c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6"/>
      <c r="AW17" s="36"/>
      <c r="AX17" s="649" t="s">
        <v>241</v>
      </c>
      <c r="AY17" s="650"/>
      <c r="AZ17" s="650"/>
      <c r="BA17" s="651"/>
      <c r="BB17" s="649" t="s">
        <v>437</v>
      </c>
      <c r="BC17" s="650"/>
      <c r="BD17" s="650"/>
      <c r="BE17" s="651"/>
      <c r="BF17" s="649" t="s">
        <v>438</v>
      </c>
      <c r="BG17" s="650"/>
      <c r="BH17" s="650"/>
      <c r="BI17" s="651"/>
      <c r="BJ17" s="649" t="s">
        <v>439</v>
      </c>
      <c r="BK17" s="651"/>
    </row>
    <row r="18" spans="1:63">
      <c r="A18" s="352" t="s">
        <v>176</v>
      </c>
      <c r="B18" s="352"/>
      <c r="C18" s="327" t="s">
        <v>177</v>
      </c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4"/>
      <c r="S18" s="327" t="s">
        <v>178</v>
      </c>
      <c r="T18" s="327"/>
      <c r="U18" s="327"/>
      <c r="V18" s="327"/>
      <c r="W18" s="327" t="s">
        <v>175</v>
      </c>
      <c r="X18" s="327"/>
      <c r="Y18" s="327"/>
      <c r="Z18" s="327"/>
      <c r="AA18" s="327" t="s">
        <v>440</v>
      </c>
      <c r="AB18" s="327"/>
      <c r="AC18" s="327"/>
      <c r="AD18" s="327"/>
      <c r="AE18" s="327" t="s">
        <v>567</v>
      </c>
      <c r="AF18" s="327"/>
      <c r="AG18" s="288" t="s">
        <v>568</v>
      </c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90"/>
      <c r="AW18" s="34"/>
      <c r="AX18" s="647" t="s">
        <v>582</v>
      </c>
      <c r="AY18" s="652"/>
      <c r="AZ18" s="652"/>
      <c r="BA18" s="648"/>
      <c r="BB18" s="647" t="s">
        <v>583</v>
      </c>
      <c r="BC18" s="652"/>
      <c r="BD18" s="652"/>
      <c r="BE18" s="648"/>
      <c r="BF18" s="647" t="s">
        <v>584</v>
      </c>
      <c r="BG18" s="652"/>
      <c r="BH18" s="652"/>
      <c r="BI18" s="648"/>
      <c r="BJ18" s="647" t="s">
        <v>585</v>
      </c>
      <c r="BK18" s="648"/>
    </row>
    <row r="19" spans="1:63" ht="20.100000000000001" customHeight="1">
      <c r="A19" s="350" t="s">
        <v>0</v>
      </c>
      <c r="B19" s="351"/>
      <c r="C19" s="297" t="s">
        <v>665</v>
      </c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15" t="s">
        <v>262</v>
      </c>
      <c r="S19" s="298">
        <v>65856</v>
      </c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148" t="str">
        <f>IF(W19&gt;0,AA19/W19,"n.é.")</f>
        <v>n.é.</v>
      </c>
      <c r="AF19" s="149"/>
      <c r="AG19" s="300" t="s">
        <v>664</v>
      </c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2"/>
      <c r="AW19" s="15" t="s">
        <v>32</v>
      </c>
      <c r="AX19" s="323">
        <v>65856</v>
      </c>
      <c r="AY19" s="324"/>
      <c r="AZ19" s="324"/>
      <c r="BA19" s="325"/>
      <c r="BB19" s="164"/>
      <c r="BC19" s="165"/>
      <c r="BD19" s="165"/>
      <c r="BE19" s="166"/>
      <c r="BF19" s="164"/>
      <c r="BG19" s="165"/>
      <c r="BH19" s="165"/>
      <c r="BI19" s="166"/>
      <c r="BJ19" s="148" t="str">
        <f>IF(BB19&gt;0,BF19/BB19,"n.é.")</f>
        <v>n.é.</v>
      </c>
      <c r="BK19" s="149"/>
    </row>
    <row r="20" spans="1:63" ht="20.100000000000001" customHeight="1">
      <c r="A20" s="350" t="s">
        <v>1</v>
      </c>
      <c r="B20" s="351"/>
      <c r="C20" s="297" t="s">
        <v>663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15" t="s">
        <v>299</v>
      </c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148" t="str">
        <f>IF(W20&gt;0,AA20/W20,"n.é.")</f>
        <v>n.é.</v>
      </c>
      <c r="AF20" s="149"/>
      <c r="AG20" s="300" t="s">
        <v>662</v>
      </c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2"/>
      <c r="AW20" s="15" t="s">
        <v>52</v>
      </c>
      <c r="AX20" s="323"/>
      <c r="AY20" s="324"/>
      <c r="AZ20" s="324"/>
      <c r="BA20" s="325"/>
      <c r="BB20" s="164"/>
      <c r="BC20" s="165"/>
      <c r="BD20" s="165"/>
      <c r="BE20" s="166"/>
      <c r="BF20" s="164"/>
      <c r="BG20" s="165"/>
      <c r="BH20" s="165"/>
      <c r="BI20" s="166"/>
      <c r="BJ20" s="148" t="str">
        <f>IF(BB20&gt;0,BF20/BB20,"n.é.")</f>
        <v>n.é.</v>
      </c>
      <c r="BK20" s="149"/>
    </row>
    <row r="21" spans="1:63" ht="20.100000000000001" customHeight="1">
      <c r="A21" s="350" t="s">
        <v>2</v>
      </c>
      <c r="B21" s="351"/>
      <c r="C21" s="297" t="s">
        <v>661</v>
      </c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15" t="s">
        <v>320</v>
      </c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148" t="str">
        <f>IF(W21&gt;0,AA21/W21,"n.é.")</f>
        <v>n.é.</v>
      </c>
      <c r="AF21" s="149"/>
      <c r="AG21" s="300" t="s">
        <v>660</v>
      </c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2"/>
      <c r="AW21" s="15" t="s">
        <v>57</v>
      </c>
      <c r="AX21" s="323"/>
      <c r="AY21" s="324"/>
      <c r="AZ21" s="324"/>
      <c r="BA21" s="325"/>
      <c r="BB21" s="164"/>
      <c r="BC21" s="165"/>
      <c r="BD21" s="165"/>
      <c r="BE21" s="166"/>
      <c r="BF21" s="164"/>
      <c r="BG21" s="165"/>
      <c r="BH21" s="165"/>
      <c r="BI21" s="166"/>
      <c r="BJ21" s="148" t="str">
        <f>IF(BB21&gt;0,BF21/BB21,"n.é.")</f>
        <v>n.é.</v>
      </c>
      <c r="BK21" s="149"/>
    </row>
    <row r="22" spans="1:63" s="3" customFormat="1" ht="20.100000000000001" customHeight="1">
      <c r="A22" s="354" t="s">
        <v>3</v>
      </c>
      <c r="B22" s="355"/>
      <c r="C22" s="303" t="s">
        <v>659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70"/>
      <c r="S22" s="344">
        <f>SUM(S19:V21)</f>
        <v>65856</v>
      </c>
      <c r="T22" s="344"/>
      <c r="U22" s="344"/>
      <c r="V22" s="344"/>
      <c r="W22" s="344">
        <f t="shared" ref="W22" si="6">SUM(W19:Z21)</f>
        <v>0</v>
      </c>
      <c r="X22" s="344"/>
      <c r="Y22" s="344"/>
      <c r="Z22" s="344"/>
      <c r="AA22" s="344">
        <f t="shared" ref="AA22" si="7">SUM(AA19:AD21)</f>
        <v>0</v>
      </c>
      <c r="AB22" s="344"/>
      <c r="AC22" s="344"/>
      <c r="AD22" s="344"/>
      <c r="AE22" s="295" t="str">
        <f>IF(W21&gt;0,AA21/W21,"n.é.")</f>
        <v>n.é.</v>
      </c>
      <c r="AF22" s="296"/>
      <c r="AG22" s="305" t="s">
        <v>658</v>
      </c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7"/>
      <c r="AW22" s="38"/>
      <c r="AX22" s="642">
        <f>SUM(AX19:BA21)</f>
        <v>65856</v>
      </c>
      <c r="AY22" s="643"/>
      <c r="AZ22" s="643"/>
      <c r="BA22" s="644"/>
      <c r="BB22" s="642">
        <f t="shared" ref="BB22" si="8">SUM(BB19:BE21)</f>
        <v>0</v>
      </c>
      <c r="BC22" s="643"/>
      <c r="BD22" s="643"/>
      <c r="BE22" s="644"/>
      <c r="BF22" s="642">
        <f t="shared" ref="BF22" si="9">SUM(BF19:BI21)</f>
        <v>0</v>
      </c>
      <c r="BG22" s="643"/>
      <c r="BH22" s="643"/>
      <c r="BI22" s="644"/>
      <c r="BJ22" s="295" t="str">
        <f>IF(BB21&gt;0,BF21/BB21,"n.é.")</f>
        <v>n.é.</v>
      </c>
      <c r="BK22" s="296"/>
    </row>
    <row r="23" spans="1:63" ht="27.75" customHeight="1">
      <c r="A23" s="358"/>
      <c r="B23" s="358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59"/>
      <c r="AF23" s="359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33"/>
      <c r="AW23" s="33"/>
      <c r="AX23" s="645"/>
      <c r="AY23" s="645"/>
      <c r="AZ23" s="645"/>
      <c r="BA23" s="645"/>
      <c r="BB23" s="645"/>
      <c r="BC23" s="645"/>
      <c r="BD23" s="645"/>
      <c r="BE23" s="645"/>
      <c r="BF23" s="645"/>
      <c r="BG23" s="645"/>
      <c r="BH23" s="645"/>
      <c r="BI23" s="645"/>
      <c r="BJ23" s="645"/>
      <c r="BK23" s="645"/>
    </row>
    <row r="24" spans="1:63" ht="28.5" customHeight="1">
      <c r="A24" s="272" t="s">
        <v>644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9"/>
    </row>
    <row r="25" spans="1:63" ht="15" customHeight="1">
      <c r="A25" s="275" t="s">
        <v>700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1"/>
    </row>
    <row r="26" spans="1:63" ht="15.95" customHeight="1">
      <c r="A26" s="332" t="s">
        <v>444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</row>
    <row r="27" spans="1:63" ht="15.95" customHeight="1">
      <c r="A27" s="280" t="s">
        <v>441</v>
      </c>
      <c r="B27" s="280"/>
      <c r="C27" s="353" t="s">
        <v>445</v>
      </c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653" t="s">
        <v>446</v>
      </c>
      <c r="AH27" s="654"/>
      <c r="AI27" s="654"/>
      <c r="AJ27" s="654"/>
      <c r="AK27" s="654"/>
      <c r="AL27" s="654"/>
      <c r="AM27" s="654"/>
      <c r="AN27" s="654"/>
      <c r="AO27" s="654"/>
      <c r="AP27" s="654"/>
      <c r="AQ27" s="654"/>
      <c r="AR27" s="654"/>
      <c r="AS27" s="654"/>
      <c r="AT27" s="654"/>
      <c r="AU27" s="654"/>
      <c r="AV27" s="654"/>
      <c r="AW27" s="654"/>
      <c r="AX27" s="654"/>
      <c r="AY27" s="654"/>
      <c r="AZ27" s="654"/>
      <c r="BA27" s="654"/>
      <c r="BB27" s="654"/>
      <c r="BC27" s="654"/>
      <c r="BD27" s="654"/>
      <c r="BE27" s="654"/>
      <c r="BF27" s="654"/>
      <c r="BG27" s="654"/>
      <c r="BH27" s="654"/>
      <c r="BI27" s="654"/>
      <c r="BJ27" s="654"/>
      <c r="BK27" s="655"/>
    </row>
    <row r="28" spans="1:63" ht="35.1" customHeight="1">
      <c r="A28" s="280"/>
      <c r="B28" s="280"/>
      <c r="C28" s="281" t="s">
        <v>666</v>
      </c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37"/>
      <c r="S28" s="287" t="s">
        <v>241</v>
      </c>
      <c r="T28" s="283"/>
      <c r="U28" s="283"/>
      <c r="V28" s="283"/>
      <c r="W28" s="287" t="s">
        <v>437</v>
      </c>
      <c r="X28" s="283"/>
      <c r="Y28" s="283"/>
      <c r="Z28" s="283"/>
      <c r="AA28" s="287" t="s">
        <v>438</v>
      </c>
      <c r="AB28" s="283"/>
      <c r="AC28" s="283"/>
      <c r="AD28" s="283"/>
      <c r="AE28" s="287" t="s">
        <v>439</v>
      </c>
      <c r="AF28" s="283"/>
      <c r="AG28" s="284" t="s">
        <v>26</v>
      </c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6"/>
      <c r="AW28" s="36"/>
      <c r="AX28" s="649" t="s">
        <v>241</v>
      </c>
      <c r="AY28" s="650"/>
      <c r="AZ28" s="650"/>
      <c r="BA28" s="651"/>
      <c r="BB28" s="649" t="s">
        <v>437</v>
      </c>
      <c r="BC28" s="650"/>
      <c r="BD28" s="650"/>
      <c r="BE28" s="651"/>
      <c r="BF28" s="649" t="s">
        <v>438</v>
      </c>
      <c r="BG28" s="650"/>
      <c r="BH28" s="650"/>
      <c r="BI28" s="651"/>
      <c r="BJ28" s="649" t="s">
        <v>439</v>
      </c>
      <c r="BK28" s="651"/>
    </row>
    <row r="29" spans="1:63">
      <c r="A29" s="352" t="s">
        <v>176</v>
      </c>
      <c r="B29" s="352"/>
      <c r="C29" s="327" t="s">
        <v>177</v>
      </c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4"/>
      <c r="S29" s="327" t="s">
        <v>178</v>
      </c>
      <c r="T29" s="327"/>
      <c r="U29" s="327"/>
      <c r="V29" s="327"/>
      <c r="W29" s="327" t="s">
        <v>175</v>
      </c>
      <c r="X29" s="327"/>
      <c r="Y29" s="327"/>
      <c r="Z29" s="327"/>
      <c r="AA29" s="327" t="s">
        <v>440</v>
      </c>
      <c r="AB29" s="327"/>
      <c r="AC29" s="327"/>
      <c r="AD29" s="327"/>
      <c r="AE29" s="327" t="s">
        <v>567</v>
      </c>
      <c r="AF29" s="327"/>
      <c r="AG29" s="288" t="s">
        <v>568</v>
      </c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90"/>
      <c r="AW29" s="34"/>
      <c r="AX29" s="647" t="s">
        <v>582</v>
      </c>
      <c r="AY29" s="652"/>
      <c r="AZ29" s="652"/>
      <c r="BA29" s="648"/>
      <c r="BB29" s="647" t="s">
        <v>583</v>
      </c>
      <c r="BC29" s="652"/>
      <c r="BD29" s="652"/>
      <c r="BE29" s="648"/>
      <c r="BF29" s="647" t="s">
        <v>584</v>
      </c>
      <c r="BG29" s="652"/>
      <c r="BH29" s="652"/>
      <c r="BI29" s="648"/>
      <c r="BJ29" s="647" t="s">
        <v>585</v>
      </c>
      <c r="BK29" s="648"/>
    </row>
    <row r="30" spans="1:63" ht="20.100000000000001" customHeight="1">
      <c r="A30" s="350" t="s">
        <v>0</v>
      </c>
      <c r="B30" s="351"/>
      <c r="C30" s="297" t="s">
        <v>665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15" t="s">
        <v>262</v>
      </c>
      <c r="S30" s="298">
        <f>40645+855</f>
        <v>41500</v>
      </c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148" t="str">
        <f t="shared" ref="AE30" si="10">IF(W30&lt;&gt;"",AA30/W30,"n.é.")</f>
        <v>n.é.</v>
      </c>
      <c r="AF30" s="149"/>
      <c r="AG30" s="300" t="s">
        <v>664</v>
      </c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2"/>
      <c r="AW30" s="15" t="s">
        <v>32</v>
      </c>
      <c r="AX30" s="298">
        <f>40645+855</f>
        <v>41500</v>
      </c>
      <c r="AY30" s="298"/>
      <c r="AZ30" s="298"/>
      <c r="BA30" s="298"/>
      <c r="BB30" s="164"/>
      <c r="BC30" s="165"/>
      <c r="BD30" s="165"/>
      <c r="BE30" s="166"/>
      <c r="BF30" s="298"/>
      <c r="BG30" s="298"/>
      <c r="BH30" s="298"/>
      <c r="BI30" s="298"/>
      <c r="BJ30" s="321" t="str">
        <f>IF(BB30&lt;&gt;"",BF30/BB30,"n.é.")</f>
        <v>n.é.</v>
      </c>
      <c r="BK30" s="322"/>
    </row>
    <row r="31" spans="1:63" ht="20.100000000000001" customHeight="1">
      <c r="A31" s="350" t="s">
        <v>1</v>
      </c>
      <c r="B31" s="351"/>
      <c r="C31" s="297" t="s">
        <v>663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15" t="s">
        <v>299</v>
      </c>
      <c r="S31" s="298">
        <f>1859+600</f>
        <v>2459</v>
      </c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148" t="str">
        <f t="shared" ref="AE31" si="11">IF(W31&lt;&gt;"",AA31/W31,"n.é.")</f>
        <v>n.é.</v>
      </c>
      <c r="AF31" s="149"/>
      <c r="AG31" s="300" t="s">
        <v>662</v>
      </c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2"/>
      <c r="AW31" s="15" t="s">
        <v>52</v>
      </c>
      <c r="AX31" s="298">
        <f>1859+600</f>
        <v>2459</v>
      </c>
      <c r="AY31" s="298"/>
      <c r="AZ31" s="298"/>
      <c r="BA31" s="298"/>
      <c r="BB31" s="164"/>
      <c r="BC31" s="165"/>
      <c r="BD31" s="165"/>
      <c r="BE31" s="166"/>
      <c r="BF31" s="298"/>
      <c r="BG31" s="298"/>
      <c r="BH31" s="298"/>
      <c r="BI31" s="298"/>
      <c r="BJ31" s="148" t="str">
        <f t="shared" ref="BJ31" si="12">IF(BB31&lt;&gt;"",BF31/BB31,"n.é.")</f>
        <v>n.é.</v>
      </c>
      <c r="BK31" s="149"/>
    </row>
    <row r="32" spans="1:63" ht="20.100000000000001" customHeight="1">
      <c r="A32" s="350" t="s">
        <v>2</v>
      </c>
      <c r="B32" s="351"/>
      <c r="C32" s="297" t="s">
        <v>661</v>
      </c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15" t="s">
        <v>320</v>
      </c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148" t="str">
        <f>IF(W32&gt;0,AA32/W32,"n.é.")</f>
        <v>n.é.</v>
      </c>
      <c r="AF32" s="149"/>
      <c r="AG32" s="300" t="s">
        <v>660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2"/>
      <c r="AW32" s="15" t="s">
        <v>57</v>
      </c>
      <c r="AX32" s="323"/>
      <c r="AY32" s="324"/>
      <c r="AZ32" s="324"/>
      <c r="BA32" s="325"/>
      <c r="BB32" s="164"/>
      <c r="BC32" s="165"/>
      <c r="BD32" s="165"/>
      <c r="BE32" s="166"/>
      <c r="BF32" s="298"/>
      <c r="BG32" s="298"/>
      <c r="BH32" s="298"/>
      <c r="BI32" s="298"/>
      <c r="BJ32" s="148" t="str">
        <f>IF(BB32&gt;0,BF32/BB32,"n.é.")</f>
        <v>n.é.</v>
      </c>
      <c r="BK32" s="149"/>
    </row>
    <row r="33" spans="1:63" s="3" customFormat="1" ht="20.100000000000001" customHeight="1">
      <c r="A33" s="354" t="s">
        <v>3</v>
      </c>
      <c r="B33" s="355"/>
      <c r="C33" s="303" t="s">
        <v>659</v>
      </c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70"/>
      <c r="S33" s="344">
        <f>SUM(S30:V32)</f>
        <v>43959</v>
      </c>
      <c r="T33" s="344"/>
      <c r="U33" s="344"/>
      <c r="V33" s="344"/>
      <c r="W33" s="344">
        <f t="shared" ref="W33" si="13">SUM(W30:Z32)</f>
        <v>0</v>
      </c>
      <c r="X33" s="344"/>
      <c r="Y33" s="344"/>
      <c r="Z33" s="344"/>
      <c r="AA33" s="344">
        <f t="shared" ref="AA33" si="14">SUM(AA30:AD32)</f>
        <v>0</v>
      </c>
      <c r="AB33" s="344"/>
      <c r="AC33" s="344"/>
      <c r="AD33" s="344"/>
      <c r="AE33" s="295" t="str">
        <f>IF(W32&gt;0,AA32/W32,"n.é.")</f>
        <v>n.é.</v>
      </c>
      <c r="AF33" s="296"/>
      <c r="AG33" s="305" t="s">
        <v>658</v>
      </c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7"/>
      <c r="AW33" s="38"/>
      <c r="AX33" s="642">
        <f>SUM(AX30:BA32)</f>
        <v>43959</v>
      </c>
      <c r="AY33" s="643"/>
      <c r="AZ33" s="643"/>
      <c r="BA33" s="644"/>
      <c r="BB33" s="642">
        <f t="shared" ref="BB33" si="15">SUM(BB30:BE32)</f>
        <v>0</v>
      </c>
      <c r="BC33" s="643"/>
      <c r="BD33" s="643"/>
      <c r="BE33" s="644"/>
      <c r="BF33" s="642">
        <f t="shared" ref="BF33" si="16">SUM(BF30:BI32)</f>
        <v>0</v>
      </c>
      <c r="BG33" s="643"/>
      <c r="BH33" s="643"/>
      <c r="BI33" s="644"/>
      <c r="BJ33" s="295" t="str">
        <f>IF(BB32&gt;0,BF32/BB32,"n.é.")</f>
        <v>n.é.</v>
      </c>
      <c r="BK33" s="296"/>
    </row>
    <row r="34" spans="1:63" ht="20.100000000000001" customHeight="1">
      <c r="A34" s="358"/>
      <c r="B34" s="358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59"/>
      <c r="AF34" s="359"/>
      <c r="AG34" s="646"/>
      <c r="AH34" s="646"/>
      <c r="AI34" s="646"/>
      <c r="AJ34" s="646"/>
      <c r="AK34" s="646"/>
      <c r="AL34" s="646"/>
      <c r="AM34" s="646"/>
      <c r="AN34" s="646"/>
      <c r="AO34" s="646"/>
      <c r="AP34" s="646"/>
      <c r="AQ34" s="646"/>
      <c r="AR34" s="646"/>
      <c r="AS34" s="646"/>
      <c r="AT34" s="646"/>
      <c r="AU34" s="646"/>
      <c r="AV34" s="33"/>
      <c r="AW34" s="33"/>
      <c r="AX34" s="645"/>
      <c r="AY34" s="645"/>
      <c r="AZ34" s="645"/>
      <c r="BA34" s="645"/>
      <c r="BB34" s="645"/>
      <c r="BC34" s="645"/>
      <c r="BD34" s="645"/>
      <c r="BE34" s="645"/>
      <c r="BF34" s="645"/>
      <c r="BG34" s="645"/>
      <c r="BH34" s="645"/>
      <c r="BI34" s="645"/>
      <c r="BJ34" s="645"/>
      <c r="BK34" s="645"/>
    </row>
  </sheetData>
  <mergeCells count="236">
    <mergeCell ref="AE23:AF23"/>
    <mergeCell ref="AG23:AU23"/>
    <mergeCell ref="AX23:BA23"/>
    <mergeCell ref="BB23:BE23"/>
    <mergeCell ref="BF23:BI23"/>
    <mergeCell ref="BJ23:BK23"/>
    <mergeCell ref="AG22:AV22"/>
    <mergeCell ref="AX22:BA22"/>
    <mergeCell ref="BB22:BE22"/>
    <mergeCell ref="BF22:BI22"/>
    <mergeCell ref="BJ22:BK22"/>
    <mergeCell ref="AE22:AF22"/>
    <mergeCell ref="A23:B23"/>
    <mergeCell ref="C23:Q23"/>
    <mergeCell ref="S23:V23"/>
    <mergeCell ref="W23:Z23"/>
    <mergeCell ref="AA23:AD23"/>
    <mergeCell ref="A22:B22"/>
    <mergeCell ref="C22:Q22"/>
    <mergeCell ref="S22:V22"/>
    <mergeCell ref="W22:Z22"/>
    <mergeCell ref="AA22:AD22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E20:AF20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11:B11"/>
    <mergeCell ref="C11:Q11"/>
    <mergeCell ref="S11:V11"/>
    <mergeCell ref="W11:Z11"/>
    <mergeCell ref="AA11:AD11"/>
    <mergeCell ref="AE11:AF11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9:AF19"/>
    <mergeCell ref="AE18:AF18"/>
    <mergeCell ref="AE17:AF17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10:B10"/>
    <mergeCell ref="C10:Q10"/>
    <mergeCell ref="S10:V10"/>
    <mergeCell ref="W10:Z10"/>
    <mergeCell ref="AA10:AD10"/>
    <mergeCell ref="AE10:AF10"/>
    <mergeCell ref="A9:B9"/>
    <mergeCell ref="C9:Q9"/>
    <mergeCell ref="S9:V9"/>
    <mergeCell ref="W9:Z9"/>
    <mergeCell ref="AA9:AD9"/>
    <mergeCell ref="AE9:AF9"/>
    <mergeCell ref="AG11:AV11"/>
    <mergeCell ref="AX11:BA11"/>
    <mergeCell ref="BB11:BE11"/>
    <mergeCell ref="BF11:BI11"/>
    <mergeCell ref="BJ11:BK11"/>
    <mergeCell ref="AG10:AV10"/>
    <mergeCell ref="AX10:BA10"/>
    <mergeCell ref="BB10:BE10"/>
    <mergeCell ref="BF8:BI8"/>
    <mergeCell ref="BJ8:BK8"/>
    <mergeCell ref="AG9:AV9"/>
    <mergeCell ref="AX9:BA9"/>
    <mergeCell ref="BB9:BE9"/>
    <mergeCell ref="BF9:BI9"/>
    <mergeCell ref="BJ9:BK9"/>
    <mergeCell ref="BF10:BI10"/>
    <mergeCell ref="BJ10:BK10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G6:AV6"/>
    <mergeCell ref="AG34:AU34"/>
    <mergeCell ref="AX34:BA34"/>
    <mergeCell ref="BB34:BE34"/>
    <mergeCell ref="BF34:BI34"/>
    <mergeCell ref="BJ34:BK34"/>
    <mergeCell ref="A2:BK2"/>
    <mergeCell ref="A3:BK3"/>
    <mergeCell ref="A4:BK4"/>
    <mergeCell ref="A5:B6"/>
    <mergeCell ref="C5:AF5"/>
    <mergeCell ref="A34:B34"/>
    <mergeCell ref="C34:Q34"/>
    <mergeCell ref="S34:V34"/>
    <mergeCell ref="W34:Z34"/>
    <mergeCell ref="AA34:AD34"/>
    <mergeCell ref="AE34:AF34"/>
    <mergeCell ref="AE33:AF33"/>
    <mergeCell ref="AG33:AV33"/>
    <mergeCell ref="AX33:BA33"/>
    <mergeCell ref="BB33:BE33"/>
    <mergeCell ref="BF33:BI33"/>
    <mergeCell ref="BJ33:BK33"/>
    <mergeCell ref="AG32:AV32"/>
    <mergeCell ref="AX32:BA32"/>
    <mergeCell ref="A33:B33"/>
    <mergeCell ref="C33:Q33"/>
    <mergeCell ref="S33:V33"/>
    <mergeCell ref="W33:Z33"/>
    <mergeCell ref="AA33:AD33"/>
    <mergeCell ref="AX31:BA31"/>
    <mergeCell ref="BB31:BE31"/>
    <mergeCell ref="BF31:BI31"/>
    <mergeCell ref="BJ31:BK31"/>
    <mergeCell ref="A32:B32"/>
    <mergeCell ref="C32:Q32"/>
    <mergeCell ref="S32:V32"/>
    <mergeCell ref="W32:Z32"/>
    <mergeCell ref="AA32:AD32"/>
    <mergeCell ref="AE32:AF32"/>
    <mergeCell ref="A31:B31"/>
    <mergeCell ref="C31:Q31"/>
    <mergeCell ref="S31:V31"/>
    <mergeCell ref="W31:Z31"/>
    <mergeCell ref="AA31:AD31"/>
    <mergeCell ref="AE31:AF31"/>
    <mergeCell ref="AG31:AV31"/>
    <mergeCell ref="BB32:BE32"/>
    <mergeCell ref="BF32:BI32"/>
    <mergeCell ref="BF29:BI29"/>
    <mergeCell ref="BJ29:BK29"/>
    <mergeCell ref="A30:B30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A29:B29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J32:BK32"/>
    <mergeCell ref="A1:BK1"/>
    <mergeCell ref="A24:BK24"/>
    <mergeCell ref="A25:BK25"/>
    <mergeCell ref="A26:BK26"/>
    <mergeCell ref="A27:B28"/>
    <mergeCell ref="C27:AF27"/>
    <mergeCell ref="AG27:BK27"/>
    <mergeCell ref="C28:Q28"/>
    <mergeCell ref="S28:V28"/>
    <mergeCell ref="W28:Z28"/>
    <mergeCell ref="BJ28:BK28"/>
    <mergeCell ref="AA28:AD28"/>
    <mergeCell ref="AE28:AF28"/>
    <mergeCell ref="AG28:AV28"/>
    <mergeCell ref="AX28:BA28"/>
    <mergeCell ref="BB28:BE28"/>
    <mergeCell ref="BF28:BI28"/>
    <mergeCell ref="AG5:BK5"/>
    <mergeCell ref="C6:Q6"/>
    <mergeCell ref="S6:V6"/>
    <mergeCell ref="W6:Z6"/>
    <mergeCell ref="AA6:AD6"/>
    <mergeCell ref="AE6:AF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G30"/>
  <sheetViews>
    <sheetView view="pageBreakPreview" zoomScaleSheetLayoutView="100" workbookViewId="0">
      <selection sqref="A1:BF1"/>
    </sheetView>
  </sheetViews>
  <sheetFormatPr defaultRowHeight="12.75"/>
  <cols>
    <col min="1" max="1" width="2.42578125" style="4" customWidth="1"/>
    <col min="2" max="2" width="2.140625" style="4" customWidth="1"/>
    <col min="3" max="31" width="2.7109375" style="1" customWidth="1"/>
    <col min="32" max="32" width="5.28515625" style="1" customWidth="1"/>
    <col min="33" max="33" width="2.7109375" style="1" customWidth="1"/>
    <col min="34" max="34" width="5.42578125" style="1" customWidth="1"/>
    <col min="35" max="35" width="2.7109375" style="1" customWidth="1"/>
    <col min="36" max="36" width="5.5703125" style="1" customWidth="1"/>
    <col min="37" max="37" width="2.7109375" style="1" customWidth="1"/>
    <col min="38" max="38" width="4.5703125" style="1" customWidth="1"/>
    <col min="39" max="39" width="2.7109375" style="1" customWidth="1"/>
    <col min="40" max="40" width="5.42578125" style="1" customWidth="1"/>
    <col min="41" max="41" width="2.7109375" style="1" customWidth="1"/>
    <col min="42" max="42" width="5.28515625" style="1" customWidth="1"/>
    <col min="43" max="43" width="4.140625" style="1" customWidth="1"/>
    <col min="44" max="45" width="4.28515625" style="1" customWidth="1"/>
    <col min="46" max="46" width="4.140625" style="1" customWidth="1"/>
    <col min="47" max="47" width="2.7109375" style="1" customWidth="1"/>
    <col min="48" max="48" width="5.7109375" style="1" customWidth="1"/>
    <col min="49" max="49" width="2.7109375" style="1" customWidth="1"/>
    <col min="50" max="50" width="5.140625" style="1" customWidth="1"/>
    <col min="51" max="51" width="2.7109375" style="1" customWidth="1"/>
    <col min="52" max="52" width="6.42578125" style="1" customWidth="1"/>
    <col min="53" max="53" width="2.7109375" style="1" customWidth="1"/>
    <col min="54" max="54" width="5.42578125" style="1" customWidth="1"/>
    <col min="55" max="55" width="2.7109375" style="1" customWidth="1"/>
    <col min="56" max="56" width="6.42578125" style="1" customWidth="1"/>
    <col min="57" max="57" width="2.7109375" style="1" customWidth="1"/>
    <col min="58" max="58" width="7.7109375" style="1" customWidth="1"/>
    <col min="59" max="59" width="10.42578125" style="1" customWidth="1"/>
    <col min="60" max="67" width="2.7109375" style="1" customWidth="1"/>
    <col min="68" max="16384" width="9.140625" style="1"/>
  </cols>
  <sheetData>
    <row r="1" spans="1:59" ht="28.5" customHeight="1">
      <c r="A1" s="558" t="s">
        <v>947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  <c r="BF1" s="558"/>
    </row>
    <row r="2" spans="1:59" ht="28.5" customHeight="1">
      <c r="A2" s="426" t="s">
        <v>443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8"/>
    </row>
    <row r="3" spans="1:59" ht="15" customHeight="1">
      <c r="A3" s="429" t="s">
        <v>693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1"/>
    </row>
    <row r="4" spans="1:59" ht="15.95" customHeight="1">
      <c r="A4" s="432" t="s">
        <v>444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2"/>
    </row>
    <row r="5" spans="1:59" ht="15.95" customHeight="1">
      <c r="A5" s="434" t="s">
        <v>441</v>
      </c>
      <c r="B5" s="434"/>
      <c r="C5" s="435" t="s">
        <v>26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6" t="s">
        <v>442</v>
      </c>
      <c r="AD5" s="436"/>
      <c r="AE5" s="672" t="s">
        <v>692</v>
      </c>
      <c r="AF5" s="673"/>
      <c r="AG5" s="669">
        <v>2014</v>
      </c>
      <c r="AH5" s="670"/>
      <c r="AI5" s="670"/>
      <c r="AJ5" s="670"/>
      <c r="AK5" s="670"/>
      <c r="AL5" s="670"/>
      <c r="AM5" s="670"/>
      <c r="AN5" s="670"/>
      <c r="AO5" s="670"/>
      <c r="AP5" s="670"/>
      <c r="AQ5" s="670"/>
      <c r="AR5" s="670"/>
      <c r="AS5" s="670"/>
      <c r="AT5" s="670"/>
      <c r="AU5" s="670"/>
      <c r="AV5" s="670"/>
      <c r="AW5" s="670"/>
      <c r="AX5" s="670"/>
      <c r="AY5" s="670"/>
      <c r="AZ5" s="670"/>
      <c r="BA5" s="670"/>
      <c r="BB5" s="670"/>
      <c r="BC5" s="670"/>
      <c r="BD5" s="670"/>
      <c r="BE5" s="554" t="s">
        <v>691</v>
      </c>
      <c r="BF5" s="554"/>
      <c r="BG5" s="554" t="s">
        <v>690</v>
      </c>
    </row>
    <row r="6" spans="1:59" ht="39.75" customHeight="1">
      <c r="A6" s="434"/>
      <c r="B6" s="434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6"/>
      <c r="AD6" s="436"/>
      <c r="AE6" s="674"/>
      <c r="AF6" s="675"/>
      <c r="AG6" s="555" t="s">
        <v>689</v>
      </c>
      <c r="AH6" s="556"/>
      <c r="AI6" s="555" t="s">
        <v>688</v>
      </c>
      <c r="AJ6" s="556"/>
      <c r="AK6" s="555" t="s">
        <v>687</v>
      </c>
      <c r="AL6" s="671"/>
      <c r="AM6" s="555" t="s">
        <v>686</v>
      </c>
      <c r="AN6" s="556"/>
      <c r="AO6" s="555" t="s">
        <v>685</v>
      </c>
      <c r="AP6" s="556"/>
      <c r="AQ6" s="555" t="s">
        <v>684</v>
      </c>
      <c r="AR6" s="556"/>
      <c r="AS6" s="555" t="s">
        <v>683</v>
      </c>
      <c r="AT6" s="556"/>
      <c r="AU6" s="555" t="s">
        <v>682</v>
      </c>
      <c r="AV6" s="556"/>
      <c r="AW6" s="555" t="s">
        <v>681</v>
      </c>
      <c r="AX6" s="556"/>
      <c r="AY6" s="555" t="s">
        <v>680</v>
      </c>
      <c r="AZ6" s="556"/>
      <c r="BA6" s="555" t="s">
        <v>679</v>
      </c>
      <c r="BB6" s="556"/>
      <c r="BC6" s="555" t="s">
        <v>678</v>
      </c>
      <c r="BD6" s="556"/>
      <c r="BE6" s="554"/>
      <c r="BF6" s="554"/>
      <c r="BG6" s="554"/>
    </row>
    <row r="7" spans="1:59">
      <c r="A7" s="419" t="s">
        <v>176</v>
      </c>
      <c r="B7" s="420"/>
      <c r="C7" s="421" t="s">
        <v>177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1" t="s">
        <v>178</v>
      </c>
      <c r="AD7" s="422"/>
      <c r="AE7" s="421" t="s">
        <v>175</v>
      </c>
      <c r="AF7" s="422"/>
      <c r="AG7" s="421" t="s">
        <v>440</v>
      </c>
      <c r="AH7" s="422"/>
      <c r="AI7" s="421" t="s">
        <v>567</v>
      </c>
      <c r="AJ7" s="422"/>
      <c r="AK7" s="421" t="s">
        <v>568</v>
      </c>
      <c r="AL7" s="422"/>
      <c r="AM7" s="421" t="s">
        <v>582</v>
      </c>
      <c r="AN7" s="422"/>
      <c r="AO7" s="421" t="s">
        <v>583</v>
      </c>
      <c r="AP7" s="422"/>
      <c r="AQ7" s="421" t="s">
        <v>584</v>
      </c>
      <c r="AR7" s="422"/>
      <c r="AS7" s="421" t="s">
        <v>585</v>
      </c>
      <c r="AT7" s="422"/>
      <c r="AU7" s="421" t="s">
        <v>586</v>
      </c>
      <c r="AV7" s="422"/>
      <c r="AW7" s="421" t="s">
        <v>587</v>
      </c>
      <c r="AX7" s="422"/>
      <c r="AY7" s="421" t="s">
        <v>677</v>
      </c>
      <c r="AZ7" s="422"/>
      <c r="BA7" s="421" t="s">
        <v>676</v>
      </c>
      <c r="BB7" s="422"/>
      <c r="BC7" s="421" t="s">
        <v>675</v>
      </c>
      <c r="BD7" s="422"/>
      <c r="BE7" s="421" t="s">
        <v>674</v>
      </c>
      <c r="BF7" s="423"/>
      <c r="BG7" s="72" t="s">
        <v>673</v>
      </c>
    </row>
    <row r="8" spans="1:59" ht="20.100000000000001" customHeight="1">
      <c r="A8" s="372" t="s">
        <v>0</v>
      </c>
      <c r="B8" s="373"/>
      <c r="C8" s="403" t="s">
        <v>572</v>
      </c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  <c r="AC8" s="409" t="s">
        <v>262</v>
      </c>
      <c r="AD8" s="410"/>
      <c r="AE8" s="379" t="e">
        <f>VLOOKUP(AC8,#REF!,7,FALSE)</f>
        <v>#REF!</v>
      </c>
      <c r="AF8" s="380"/>
      <c r="AG8" s="657">
        <v>20683</v>
      </c>
      <c r="AH8" s="658"/>
      <c r="AI8" s="657">
        <v>16700</v>
      </c>
      <c r="AJ8" s="658"/>
      <c r="AK8" s="657">
        <v>13790</v>
      </c>
      <c r="AL8" s="658"/>
      <c r="AM8" s="657">
        <v>15790</v>
      </c>
      <c r="AN8" s="658"/>
      <c r="AO8" s="657">
        <v>15790</v>
      </c>
      <c r="AP8" s="658"/>
      <c r="AQ8" s="657">
        <v>15790</v>
      </c>
      <c r="AR8" s="658"/>
      <c r="AS8" s="657">
        <v>17484</v>
      </c>
      <c r="AT8" s="658"/>
      <c r="AU8" s="657">
        <v>14300</v>
      </c>
      <c r="AV8" s="658"/>
      <c r="AW8" s="657">
        <v>15871</v>
      </c>
      <c r="AX8" s="658"/>
      <c r="AY8" s="657">
        <v>15790</v>
      </c>
      <c r="AZ8" s="658"/>
      <c r="BA8" s="657">
        <v>15790</v>
      </c>
      <c r="BB8" s="658"/>
      <c r="BC8" s="657">
        <v>16110</v>
      </c>
      <c r="BD8" s="658"/>
      <c r="BE8" s="379">
        <f t="shared" ref="BE8:BE28" si="0">SUM(AG8:BD8)</f>
        <v>193888</v>
      </c>
      <c r="BF8" s="381"/>
      <c r="BG8" s="71" t="e">
        <f t="shared" ref="BG8:BG30" si="1">BE8-AE8</f>
        <v>#REF!</v>
      </c>
    </row>
    <row r="9" spans="1:59" ht="20.100000000000001" customHeight="1">
      <c r="A9" s="372" t="s">
        <v>1</v>
      </c>
      <c r="B9" s="373"/>
      <c r="C9" s="403" t="s">
        <v>573</v>
      </c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  <c r="AC9" s="409" t="s">
        <v>271</v>
      </c>
      <c r="AD9" s="410"/>
      <c r="AE9" s="379" t="e">
        <f>VLOOKUP(AC9,#REF!,7,FALSE)</f>
        <v>#REF!</v>
      </c>
      <c r="AF9" s="381"/>
      <c r="AG9" s="657">
        <v>0</v>
      </c>
      <c r="AH9" s="658"/>
      <c r="AI9" s="657">
        <v>0</v>
      </c>
      <c r="AJ9" s="658"/>
      <c r="AK9" s="657">
        <v>14327</v>
      </c>
      <c r="AL9" s="658"/>
      <c r="AM9" s="657">
        <v>0</v>
      </c>
      <c r="AN9" s="658"/>
      <c r="AO9" s="657">
        <v>0</v>
      </c>
      <c r="AP9" s="658"/>
      <c r="AQ9" s="657">
        <v>14327</v>
      </c>
      <c r="AR9" s="658"/>
      <c r="AS9" s="657">
        <v>615</v>
      </c>
      <c r="AT9" s="658"/>
      <c r="AU9" s="657">
        <v>1230</v>
      </c>
      <c r="AV9" s="658"/>
      <c r="AW9" s="657">
        <v>1230</v>
      </c>
      <c r="AX9" s="658"/>
      <c r="AY9" s="657">
        <v>4302</v>
      </c>
      <c r="AZ9" s="658"/>
      <c r="BA9" s="657">
        <v>0</v>
      </c>
      <c r="BB9" s="658"/>
      <c r="BC9" s="657">
        <v>0</v>
      </c>
      <c r="BD9" s="658"/>
      <c r="BE9" s="379">
        <f t="shared" si="0"/>
        <v>36031</v>
      </c>
      <c r="BF9" s="381"/>
      <c r="BG9" s="71" t="e">
        <f t="shared" si="1"/>
        <v>#REF!</v>
      </c>
    </row>
    <row r="10" spans="1:59" ht="20.100000000000001" customHeight="1">
      <c r="A10" s="372" t="s">
        <v>2</v>
      </c>
      <c r="B10" s="373"/>
      <c r="C10" s="403" t="s">
        <v>448</v>
      </c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5"/>
      <c r="AC10" s="409" t="s">
        <v>299</v>
      </c>
      <c r="AD10" s="410"/>
      <c r="AE10" s="379" t="e">
        <f>VLOOKUP(AC10,#REF!,7,FALSE)</f>
        <v>#REF!</v>
      </c>
      <c r="AF10" s="381"/>
      <c r="AG10" s="657">
        <v>200</v>
      </c>
      <c r="AH10" s="658"/>
      <c r="AI10" s="657">
        <v>1200</v>
      </c>
      <c r="AJ10" s="658"/>
      <c r="AK10" s="657">
        <v>22000</v>
      </c>
      <c r="AL10" s="658"/>
      <c r="AM10" s="657">
        <v>3300</v>
      </c>
      <c r="AN10" s="658"/>
      <c r="AO10" s="657">
        <v>3100</v>
      </c>
      <c r="AP10" s="658"/>
      <c r="AQ10" s="657">
        <v>12100</v>
      </c>
      <c r="AR10" s="658"/>
      <c r="AS10" s="657">
        <v>2100</v>
      </c>
      <c r="AT10" s="658"/>
      <c r="AU10" s="657">
        <v>2100</v>
      </c>
      <c r="AV10" s="658"/>
      <c r="AW10" s="657">
        <v>19800</v>
      </c>
      <c r="AX10" s="658"/>
      <c r="AY10" s="657">
        <v>8011</v>
      </c>
      <c r="AZ10" s="658"/>
      <c r="BA10" s="657">
        <v>5600</v>
      </c>
      <c r="BB10" s="658"/>
      <c r="BC10" s="657">
        <v>12148</v>
      </c>
      <c r="BD10" s="658"/>
      <c r="BE10" s="379">
        <f t="shared" si="0"/>
        <v>91659</v>
      </c>
      <c r="BF10" s="381"/>
      <c r="BG10" s="71" t="e">
        <f t="shared" si="1"/>
        <v>#REF!</v>
      </c>
    </row>
    <row r="11" spans="1:59" ht="20.100000000000001" customHeight="1">
      <c r="A11" s="372" t="s">
        <v>3</v>
      </c>
      <c r="B11" s="373"/>
      <c r="C11" s="397" t="s">
        <v>449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9"/>
      <c r="AC11" s="409" t="s">
        <v>320</v>
      </c>
      <c r="AD11" s="410"/>
      <c r="AE11" s="379" t="e">
        <f>VLOOKUP(AC11,#REF!,7,FALSE)</f>
        <v>#REF!</v>
      </c>
      <c r="AF11" s="381"/>
      <c r="AG11" s="657">
        <v>2250</v>
      </c>
      <c r="AH11" s="658"/>
      <c r="AI11" s="657">
        <v>2250</v>
      </c>
      <c r="AJ11" s="658"/>
      <c r="AK11" s="657">
        <v>2250</v>
      </c>
      <c r="AL11" s="658"/>
      <c r="AM11" s="657">
        <v>2250</v>
      </c>
      <c r="AN11" s="658"/>
      <c r="AO11" s="657">
        <v>4000</v>
      </c>
      <c r="AP11" s="658"/>
      <c r="AQ11" s="657">
        <v>3500</v>
      </c>
      <c r="AR11" s="658"/>
      <c r="AS11" s="657">
        <v>3500</v>
      </c>
      <c r="AT11" s="658"/>
      <c r="AU11" s="657">
        <v>1000</v>
      </c>
      <c r="AV11" s="658"/>
      <c r="AW11" s="657">
        <v>4005</v>
      </c>
      <c r="AX11" s="658"/>
      <c r="AY11" s="657">
        <v>2000</v>
      </c>
      <c r="AZ11" s="658"/>
      <c r="BA11" s="657">
        <v>1741</v>
      </c>
      <c r="BB11" s="658"/>
      <c r="BC11" s="657">
        <v>684</v>
      </c>
      <c r="BD11" s="658"/>
      <c r="BE11" s="379">
        <f t="shared" si="0"/>
        <v>29430</v>
      </c>
      <c r="BF11" s="381"/>
      <c r="BG11" s="71" t="e">
        <f t="shared" si="1"/>
        <v>#REF!</v>
      </c>
    </row>
    <row r="12" spans="1:59" ht="20.100000000000001" customHeight="1">
      <c r="A12" s="372" t="s">
        <v>4</v>
      </c>
      <c r="B12" s="373"/>
      <c r="C12" s="403" t="s">
        <v>463</v>
      </c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  <c r="AC12" s="409" t="s">
        <v>331</v>
      </c>
      <c r="AD12" s="410"/>
      <c r="AE12" s="379" t="e">
        <f>VLOOKUP(AC12,#REF!,7,FALSE)</f>
        <v>#REF!</v>
      </c>
      <c r="AF12" s="381"/>
      <c r="AG12" s="657"/>
      <c r="AH12" s="658"/>
      <c r="AI12" s="657"/>
      <c r="AJ12" s="658"/>
      <c r="AK12" s="657"/>
      <c r="AL12" s="658"/>
      <c r="AM12" s="657">
        <v>5000</v>
      </c>
      <c r="AN12" s="658"/>
      <c r="AO12" s="657"/>
      <c r="AP12" s="658"/>
      <c r="AQ12" s="657"/>
      <c r="AR12" s="658"/>
      <c r="AS12" s="657">
        <v>351</v>
      </c>
      <c r="AT12" s="658"/>
      <c r="AU12" s="657"/>
      <c r="AV12" s="658"/>
      <c r="AW12" s="657"/>
      <c r="AX12" s="658"/>
      <c r="AY12" s="657"/>
      <c r="AZ12" s="658"/>
      <c r="BA12" s="657"/>
      <c r="BB12" s="658"/>
      <c r="BC12" s="657"/>
      <c r="BD12" s="658"/>
      <c r="BE12" s="379">
        <f t="shared" si="0"/>
        <v>5351</v>
      </c>
      <c r="BF12" s="381"/>
      <c r="BG12" s="71" t="e">
        <f t="shared" si="1"/>
        <v>#REF!</v>
      </c>
    </row>
    <row r="13" spans="1:59" ht="20.100000000000001" customHeight="1">
      <c r="A13" s="372" t="s">
        <v>5</v>
      </c>
      <c r="B13" s="373"/>
      <c r="C13" s="403" t="s">
        <v>450</v>
      </c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  <c r="AC13" s="409" t="s">
        <v>336</v>
      </c>
      <c r="AD13" s="410"/>
      <c r="AE13" s="379" t="e">
        <f>VLOOKUP(AC13,#REF!,7,FALSE)</f>
        <v>#REF!</v>
      </c>
      <c r="AF13" s="381"/>
      <c r="AG13" s="657">
        <v>32</v>
      </c>
      <c r="AH13" s="658"/>
      <c r="AI13" s="657">
        <v>32</v>
      </c>
      <c r="AJ13" s="658"/>
      <c r="AK13" s="657">
        <v>32</v>
      </c>
      <c r="AL13" s="658"/>
      <c r="AM13" s="657">
        <v>32</v>
      </c>
      <c r="AN13" s="658"/>
      <c r="AO13" s="657">
        <v>32</v>
      </c>
      <c r="AP13" s="658"/>
      <c r="AQ13" s="657">
        <v>32</v>
      </c>
      <c r="AR13" s="658"/>
      <c r="AS13" s="657">
        <v>32</v>
      </c>
      <c r="AT13" s="658"/>
      <c r="AU13" s="657">
        <v>29</v>
      </c>
      <c r="AV13" s="658"/>
      <c r="AW13" s="657">
        <v>472</v>
      </c>
      <c r="AX13" s="658"/>
      <c r="AY13" s="657">
        <v>522</v>
      </c>
      <c r="AZ13" s="658"/>
      <c r="BA13" s="657">
        <v>522</v>
      </c>
      <c r="BB13" s="658"/>
      <c r="BC13" s="657">
        <v>1022</v>
      </c>
      <c r="BD13" s="658"/>
      <c r="BE13" s="379">
        <f t="shared" si="0"/>
        <v>2791</v>
      </c>
      <c r="BF13" s="381"/>
      <c r="BG13" s="71" t="e">
        <f t="shared" si="1"/>
        <v>#REF!</v>
      </c>
    </row>
    <row r="14" spans="1:59" ht="20.100000000000001" customHeight="1">
      <c r="A14" s="372" t="s">
        <v>6</v>
      </c>
      <c r="B14" s="373"/>
      <c r="C14" s="403" t="s">
        <v>464</v>
      </c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5"/>
      <c r="AC14" s="409" t="s">
        <v>341</v>
      </c>
      <c r="AD14" s="410"/>
      <c r="AE14" s="379" t="e">
        <f>VLOOKUP(AC14,#REF!,7,FALSE)</f>
        <v>#REF!</v>
      </c>
      <c r="AF14" s="381"/>
      <c r="AG14" s="657">
        <v>4</v>
      </c>
      <c r="AH14" s="658"/>
      <c r="AI14" s="657">
        <v>4</v>
      </c>
      <c r="AJ14" s="658"/>
      <c r="AK14" s="657">
        <v>8</v>
      </c>
      <c r="AL14" s="658"/>
      <c r="AM14" s="657">
        <v>10</v>
      </c>
      <c r="AN14" s="658"/>
      <c r="AO14" s="657">
        <v>10</v>
      </c>
      <c r="AP14" s="658"/>
      <c r="AQ14" s="657">
        <v>10</v>
      </c>
      <c r="AR14" s="658"/>
      <c r="AS14" s="657">
        <v>10</v>
      </c>
      <c r="AT14" s="658"/>
      <c r="AU14" s="657">
        <v>10</v>
      </c>
      <c r="AV14" s="658"/>
      <c r="AW14" s="657">
        <v>10</v>
      </c>
      <c r="AX14" s="658"/>
      <c r="AY14" s="657">
        <v>10</v>
      </c>
      <c r="AZ14" s="658"/>
      <c r="BA14" s="657">
        <v>10</v>
      </c>
      <c r="BB14" s="658"/>
      <c r="BC14" s="657">
        <v>4</v>
      </c>
      <c r="BD14" s="658"/>
      <c r="BE14" s="379">
        <f t="shared" si="0"/>
        <v>100</v>
      </c>
      <c r="BF14" s="381"/>
      <c r="BG14" s="71" t="e">
        <f t="shared" si="1"/>
        <v>#REF!</v>
      </c>
    </row>
    <row r="15" spans="1:59" s="13" customFormat="1" ht="20.100000000000001" customHeight="1">
      <c r="A15" s="387" t="s">
        <v>7</v>
      </c>
      <c r="B15" s="388"/>
      <c r="C15" s="414" t="s">
        <v>672</v>
      </c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6"/>
      <c r="AC15" s="417" t="s">
        <v>342</v>
      </c>
      <c r="AD15" s="418"/>
      <c r="AE15" s="394" t="e">
        <f>VLOOKUP(AC15,#REF!,7,FALSE)</f>
        <v>#REF!</v>
      </c>
      <c r="AF15" s="396"/>
      <c r="AG15" s="394">
        <f>SUM(AG8:AH14)</f>
        <v>23169</v>
      </c>
      <c r="AH15" s="395"/>
      <c r="AI15" s="394">
        <f>SUM(AI8:AJ14)</f>
        <v>20186</v>
      </c>
      <c r="AJ15" s="395"/>
      <c r="AK15" s="394">
        <f>SUM(AK8:AL14)</f>
        <v>52407</v>
      </c>
      <c r="AL15" s="395"/>
      <c r="AM15" s="394">
        <f>SUM(AM8:AN14)</f>
        <v>26382</v>
      </c>
      <c r="AN15" s="395"/>
      <c r="AO15" s="394">
        <f>SUM(AO8:AP14)</f>
        <v>22932</v>
      </c>
      <c r="AP15" s="395"/>
      <c r="AQ15" s="394">
        <f>SUM(AQ8:AR14)</f>
        <v>45759</v>
      </c>
      <c r="AR15" s="395"/>
      <c r="AS15" s="394">
        <f>SUM(AS8:AT14)</f>
        <v>24092</v>
      </c>
      <c r="AT15" s="395"/>
      <c r="AU15" s="394">
        <f>SUM(AU8:AV14)</f>
        <v>18669</v>
      </c>
      <c r="AV15" s="395"/>
      <c r="AW15" s="394">
        <f>SUM(AW8:AX14)</f>
        <v>41388</v>
      </c>
      <c r="AX15" s="395"/>
      <c r="AY15" s="394">
        <f>SUM(AY8:AZ14)</f>
        <v>30635</v>
      </c>
      <c r="AZ15" s="395"/>
      <c r="BA15" s="394">
        <f>SUM(BA8:BB14)</f>
        <v>23663</v>
      </c>
      <c r="BB15" s="395"/>
      <c r="BC15" s="394">
        <f>SUM(BC8:BD14)</f>
        <v>29968</v>
      </c>
      <c r="BD15" s="395"/>
      <c r="BE15" s="394">
        <f t="shared" si="0"/>
        <v>359250</v>
      </c>
      <c r="BF15" s="396"/>
      <c r="BG15" s="81" t="e">
        <f t="shared" si="1"/>
        <v>#REF!</v>
      </c>
    </row>
    <row r="16" spans="1:59" ht="20.100000000000001" customHeight="1">
      <c r="A16" s="372" t="s">
        <v>8</v>
      </c>
      <c r="B16" s="373"/>
      <c r="C16" s="374" t="s">
        <v>452</v>
      </c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6"/>
      <c r="AC16" s="377" t="s">
        <v>380</v>
      </c>
      <c r="AD16" s="378"/>
      <c r="AE16" s="379" t="e">
        <f>VLOOKUP(AC16,#REF!,7,FALSE)</f>
        <v>#REF!</v>
      </c>
      <c r="AF16" s="381"/>
      <c r="AG16" s="657">
        <v>1500</v>
      </c>
      <c r="AH16" s="658"/>
      <c r="AI16" s="657"/>
      <c r="AJ16" s="658"/>
      <c r="AK16" s="657"/>
      <c r="AL16" s="658"/>
      <c r="AM16" s="657">
        <v>10797</v>
      </c>
      <c r="AN16" s="658"/>
      <c r="AO16" s="657"/>
      <c r="AP16" s="658"/>
      <c r="AQ16" s="657"/>
      <c r="AR16" s="658"/>
      <c r="AS16" s="657"/>
      <c r="AT16" s="658"/>
      <c r="AU16" s="657"/>
      <c r="AV16" s="658"/>
      <c r="AW16" s="657"/>
      <c r="AX16" s="658"/>
      <c r="AY16" s="657"/>
      <c r="AZ16" s="658"/>
      <c r="BA16" s="657"/>
      <c r="BB16" s="658"/>
      <c r="BC16" s="657"/>
      <c r="BD16" s="658"/>
      <c r="BE16" s="379">
        <f t="shared" si="0"/>
        <v>12297</v>
      </c>
      <c r="BF16" s="381"/>
      <c r="BG16" s="71" t="e">
        <f t="shared" si="1"/>
        <v>#REF!</v>
      </c>
    </row>
    <row r="17" spans="1:59" s="3" customFormat="1" ht="20.100000000000001" customHeight="1">
      <c r="A17" s="663">
        <v>10</v>
      </c>
      <c r="B17" s="664"/>
      <c r="C17" s="30" t="s">
        <v>575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  <c r="AC17" s="5"/>
      <c r="AD17" s="6"/>
      <c r="AE17" s="369" t="e">
        <f>AE15+AE16</f>
        <v>#REF!</v>
      </c>
      <c r="AF17" s="370"/>
      <c r="AG17" s="411">
        <f>AG15+AG16</f>
        <v>24669</v>
      </c>
      <c r="AH17" s="413"/>
      <c r="AI17" s="411">
        <f>AI15+AI16</f>
        <v>20186</v>
      </c>
      <c r="AJ17" s="413"/>
      <c r="AK17" s="411">
        <f>AK15+AK16</f>
        <v>52407</v>
      </c>
      <c r="AL17" s="413"/>
      <c r="AM17" s="411">
        <f>AM15+AM16</f>
        <v>37179</v>
      </c>
      <c r="AN17" s="413"/>
      <c r="AO17" s="411">
        <f>AO15+AO16</f>
        <v>22932</v>
      </c>
      <c r="AP17" s="413"/>
      <c r="AQ17" s="411">
        <f>AQ15+AQ16</f>
        <v>45759</v>
      </c>
      <c r="AR17" s="413"/>
      <c r="AS17" s="411">
        <f>AS15+AS16</f>
        <v>24092</v>
      </c>
      <c r="AT17" s="413"/>
      <c r="AU17" s="411">
        <f>AU15+AU16</f>
        <v>18669</v>
      </c>
      <c r="AV17" s="413"/>
      <c r="AW17" s="411">
        <f>AW15+AW16</f>
        <v>41388</v>
      </c>
      <c r="AX17" s="413"/>
      <c r="AY17" s="411">
        <f>AY15+AY16</f>
        <v>30635</v>
      </c>
      <c r="AZ17" s="413"/>
      <c r="BA17" s="411">
        <f>BA15+BA16</f>
        <v>23663</v>
      </c>
      <c r="BB17" s="413"/>
      <c r="BC17" s="411">
        <f>BC15+BC16</f>
        <v>29968</v>
      </c>
      <c r="BD17" s="413"/>
      <c r="BE17" s="369">
        <f t="shared" si="0"/>
        <v>371547</v>
      </c>
      <c r="BF17" s="371"/>
      <c r="BG17" s="71" t="e">
        <f t="shared" si="1"/>
        <v>#REF!</v>
      </c>
    </row>
    <row r="18" spans="1:59" ht="20.100000000000001" customHeight="1">
      <c r="A18" s="661">
        <v>11</v>
      </c>
      <c r="B18" s="662"/>
      <c r="C18" s="406" t="s">
        <v>453</v>
      </c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8"/>
      <c r="AC18" s="385" t="s">
        <v>32</v>
      </c>
      <c r="AD18" s="386"/>
      <c r="AE18" s="379" t="e">
        <f>VLOOKUP(AC18,#REF!,7,FALSE)</f>
        <v>#REF!</v>
      </c>
      <c r="AF18" s="380"/>
      <c r="AG18" s="657">
        <v>9811</v>
      </c>
      <c r="AH18" s="658"/>
      <c r="AI18" s="657">
        <v>9811</v>
      </c>
      <c r="AJ18" s="658"/>
      <c r="AK18" s="657">
        <v>9311</v>
      </c>
      <c r="AL18" s="658"/>
      <c r="AM18" s="657">
        <v>11318</v>
      </c>
      <c r="AN18" s="658"/>
      <c r="AO18" s="657">
        <v>10811</v>
      </c>
      <c r="AP18" s="658"/>
      <c r="AQ18" s="657">
        <v>10811</v>
      </c>
      <c r="AR18" s="658"/>
      <c r="AS18" s="657">
        <v>10811</v>
      </c>
      <c r="AT18" s="658"/>
      <c r="AU18" s="657">
        <v>10811</v>
      </c>
      <c r="AV18" s="658"/>
      <c r="AW18" s="657">
        <v>10311</v>
      </c>
      <c r="AX18" s="658"/>
      <c r="AY18" s="657">
        <v>10311</v>
      </c>
      <c r="AZ18" s="658"/>
      <c r="BA18" s="657">
        <v>10311</v>
      </c>
      <c r="BB18" s="658"/>
      <c r="BC18" s="657">
        <v>10655</v>
      </c>
      <c r="BD18" s="658"/>
      <c r="BE18" s="379">
        <f t="shared" si="0"/>
        <v>125083</v>
      </c>
      <c r="BF18" s="381"/>
      <c r="BG18" s="71" t="e">
        <f t="shared" si="1"/>
        <v>#REF!</v>
      </c>
    </row>
    <row r="19" spans="1:59" s="3" customFormat="1" ht="20.100000000000001" customHeight="1">
      <c r="A19" s="661">
        <v>12</v>
      </c>
      <c r="B19" s="662"/>
      <c r="C19" s="403" t="s">
        <v>24</v>
      </c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5"/>
      <c r="AC19" s="385" t="s">
        <v>52</v>
      </c>
      <c r="AD19" s="386"/>
      <c r="AE19" s="379" t="e">
        <f>VLOOKUP(AC19,#REF!,7,FALSE)</f>
        <v>#REF!</v>
      </c>
      <c r="AF19" s="381"/>
      <c r="AG19" s="657">
        <v>2355</v>
      </c>
      <c r="AH19" s="658"/>
      <c r="AI19" s="657">
        <v>2355</v>
      </c>
      <c r="AJ19" s="658"/>
      <c r="AK19" s="657">
        <v>2555</v>
      </c>
      <c r="AL19" s="658"/>
      <c r="AM19" s="657">
        <v>2555</v>
      </c>
      <c r="AN19" s="658"/>
      <c r="AO19" s="657">
        <v>2905</v>
      </c>
      <c r="AP19" s="658"/>
      <c r="AQ19" s="657">
        <v>2905</v>
      </c>
      <c r="AR19" s="658"/>
      <c r="AS19" s="657">
        <v>2905</v>
      </c>
      <c r="AT19" s="658"/>
      <c r="AU19" s="657">
        <v>2777</v>
      </c>
      <c r="AV19" s="658"/>
      <c r="AW19" s="657">
        <v>2555</v>
      </c>
      <c r="AX19" s="658"/>
      <c r="AY19" s="657">
        <v>2555</v>
      </c>
      <c r="AZ19" s="658"/>
      <c r="BA19" s="657">
        <v>2555</v>
      </c>
      <c r="BB19" s="658"/>
      <c r="BC19" s="657">
        <v>2555</v>
      </c>
      <c r="BD19" s="658"/>
      <c r="BE19" s="379">
        <f t="shared" si="0"/>
        <v>31532</v>
      </c>
      <c r="BF19" s="381"/>
      <c r="BG19" s="71" t="e">
        <f t="shared" si="1"/>
        <v>#REF!</v>
      </c>
    </row>
    <row r="20" spans="1:59" ht="20.100000000000001" customHeight="1">
      <c r="A20" s="661">
        <v>13</v>
      </c>
      <c r="B20" s="662"/>
      <c r="C20" s="403" t="s">
        <v>454</v>
      </c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5"/>
      <c r="AC20" s="385" t="s">
        <v>57</v>
      </c>
      <c r="AD20" s="386"/>
      <c r="AE20" s="379" t="e">
        <f>VLOOKUP(AC20,#REF!,7,FALSE)</f>
        <v>#REF!</v>
      </c>
      <c r="AF20" s="381"/>
      <c r="AG20" s="657">
        <v>7066</v>
      </c>
      <c r="AH20" s="658"/>
      <c r="AI20" s="657">
        <v>7066</v>
      </c>
      <c r="AJ20" s="658"/>
      <c r="AK20" s="657">
        <v>7066</v>
      </c>
      <c r="AL20" s="658"/>
      <c r="AM20" s="657">
        <v>7066</v>
      </c>
      <c r="AN20" s="658"/>
      <c r="AO20" s="657">
        <v>7066</v>
      </c>
      <c r="AP20" s="658"/>
      <c r="AQ20" s="657">
        <v>8057</v>
      </c>
      <c r="AR20" s="658"/>
      <c r="AS20" s="657">
        <v>8566</v>
      </c>
      <c r="AT20" s="658"/>
      <c r="AU20" s="657">
        <v>8566</v>
      </c>
      <c r="AV20" s="658"/>
      <c r="AW20" s="657">
        <v>8566</v>
      </c>
      <c r="AX20" s="658"/>
      <c r="AY20" s="657">
        <v>8566</v>
      </c>
      <c r="AZ20" s="658"/>
      <c r="BA20" s="657">
        <v>8566</v>
      </c>
      <c r="BB20" s="658"/>
      <c r="BC20" s="657">
        <v>8091</v>
      </c>
      <c r="BD20" s="658"/>
      <c r="BE20" s="379">
        <f t="shared" si="0"/>
        <v>94308</v>
      </c>
      <c r="BF20" s="381"/>
      <c r="BG20" s="71" t="e">
        <f t="shared" si="1"/>
        <v>#REF!</v>
      </c>
    </row>
    <row r="21" spans="1:59" ht="20.100000000000001" customHeight="1">
      <c r="A21" s="661">
        <v>14</v>
      </c>
      <c r="B21" s="662"/>
      <c r="C21" s="397" t="s">
        <v>455</v>
      </c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9"/>
      <c r="AC21" s="385" t="s">
        <v>58</v>
      </c>
      <c r="AD21" s="386"/>
      <c r="AE21" s="379" t="e">
        <f>VLOOKUP(AC21,#REF!,7,FALSE)</f>
        <v>#REF!</v>
      </c>
      <c r="AF21" s="381"/>
      <c r="AG21" s="657">
        <v>2763</v>
      </c>
      <c r="AH21" s="658"/>
      <c r="AI21" s="657">
        <v>2763</v>
      </c>
      <c r="AJ21" s="658"/>
      <c r="AK21" s="657">
        <v>2763</v>
      </c>
      <c r="AL21" s="658"/>
      <c r="AM21" s="657">
        <v>2763</v>
      </c>
      <c r="AN21" s="658"/>
      <c r="AO21" s="657">
        <v>2763</v>
      </c>
      <c r="AP21" s="658"/>
      <c r="AQ21" s="657">
        <v>2763</v>
      </c>
      <c r="AR21" s="658"/>
      <c r="AS21" s="657">
        <v>2763</v>
      </c>
      <c r="AT21" s="658"/>
      <c r="AU21" s="657">
        <v>3763</v>
      </c>
      <c r="AV21" s="658"/>
      <c r="AW21" s="657">
        <v>2763</v>
      </c>
      <c r="AX21" s="658"/>
      <c r="AY21" s="657">
        <v>2763</v>
      </c>
      <c r="AZ21" s="658"/>
      <c r="BA21" s="657">
        <v>3763</v>
      </c>
      <c r="BB21" s="658"/>
      <c r="BC21" s="657">
        <v>2874</v>
      </c>
      <c r="BD21" s="658"/>
      <c r="BE21" s="379">
        <f t="shared" si="0"/>
        <v>35267</v>
      </c>
      <c r="BF21" s="381"/>
      <c r="BG21" s="71" t="e">
        <f t="shared" si="1"/>
        <v>#REF!</v>
      </c>
    </row>
    <row r="22" spans="1:59" ht="20.100000000000001" customHeight="1">
      <c r="A22" s="661">
        <v>15</v>
      </c>
      <c r="B22" s="662"/>
      <c r="C22" s="397" t="s">
        <v>456</v>
      </c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9"/>
      <c r="AC22" s="385" t="s">
        <v>59</v>
      </c>
      <c r="AD22" s="386"/>
      <c r="AE22" s="379" t="e">
        <f>VLOOKUP(AC22,#REF!,7,FALSE)</f>
        <v>#REF!</v>
      </c>
      <c r="AF22" s="381"/>
      <c r="AG22" s="657">
        <v>300</v>
      </c>
      <c r="AH22" s="658"/>
      <c r="AI22" s="657">
        <v>500</v>
      </c>
      <c r="AJ22" s="658"/>
      <c r="AK22" s="657">
        <v>600</v>
      </c>
      <c r="AL22" s="658"/>
      <c r="AM22" s="657">
        <v>750</v>
      </c>
      <c r="AN22" s="658"/>
      <c r="AO22" s="657">
        <v>750</v>
      </c>
      <c r="AP22" s="658"/>
      <c r="AQ22" s="657">
        <v>750</v>
      </c>
      <c r="AR22" s="658"/>
      <c r="AS22" s="657">
        <v>850</v>
      </c>
      <c r="AT22" s="658"/>
      <c r="AU22" s="657">
        <v>900</v>
      </c>
      <c r="AV22" s="658"/>
      <c r="AW22" s="657">
        <v>650</v>
      </c>
      <c r="AX22" s="658"/>
      <c r="AY22" s="657">
        <v>600</v>
      </c>
      <c r="AZ22" s="658"/>
      <c r="BA22" s="657">
        <v>629</v>
      </c>
      <c r="BB22" s="658"/>
      <c r="BC22" s="657">
        <v>3546</v>
      </c>
      <c r="BD22" s="658"/>
      <c r="BE22" s="379">
        <f t="shared" si="0"/>
        <v>10825</v>
      </c>
      <c r="BF22" s="381"/>
      <c r="BG22" s="71" t="e">
        <f t="shared" si="1"/>
        <v>#REF!</v>
      </c>
    </row>
    <row r="23" spans="1:59" s="3" customFormat="1" ht="20.100000000000001" customHeight="1">
      <c r="A23" s="661">
        <v>16</v>
      </c>
      <c r="B23" s="662"/>
      <c r="C23" s="400" t="s">
        <v>465</v>
      </c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2"/>
      <c r="AC23" s="385" t="s">
        <v>60</v>
      </c>
      <c r="AD23" s="386"/>
      <c r="AE23" s="379" t="e">
        <f>VLOOKUP(AC23,#REF!,7,FALSE)</f>
        <v>#REF!</v>
      </c>
      <c r="AF23" s="381"/>
      <c r="AG23" s="657"/>
      <c r="AH23" s="658"/>
      <c r="AI23" s="657"/>
      <c r="AJ23" s="658"/>
      <c r="AK23" s="657">
        <v>16000</v>
      </c>
      <c r="AL23" s="658"/>
      <c r="AM23" s="657">
        <v>393</v>
      </c>
      <c r="AN23" s="658"/>
      <c r="AO23" s="657">
        <v>393</v>
      </c>
      <c r="AP23" s="658"/>
      <c r="AQ23" s="657">
        <v>17000</v>
      </c>
      <c r="AR23" s="658"/>
      <c r="AS23" s="657">
        <v>393</v>
      </c>
      <c r="AT23" s="658"/>
      <c r="AU23" s="657">
        <v>393</v>
      </c>
      <c r="AV23" s="658"/>
      <c r="AW23" s="657">
        <v>1100</v>
      </c>
      <c r="AX23" s="658"/>
      <c r="AY23" s="657">
        <v>4003</v>
      </c>
      <c r="AZ23" s="658"/>
      <c r="BA23" s="657">
        <v>807</v>
      </c>
      <c r="BB23" s="658"/>
      <c r="BC23" s="657">
        <v>1004</v>
      </c>
      <c r="BD23" s="658"/>
      <c r="BE23" s="379">
        <f t="shared" si="0"/>
        <v>41486</v>
      </c>
      <c r="BF23" s="381"/>
      <c r="BG23" s="71" t="e">
        <f t="shared" si="1"/>
        <v>#REF!</v>
      </c>
    </row>
    <row r="24" spans="1:59" s="3" customFormat="1" ht="20.100000000000001" customHeight="1">
      <c r="A24" s="661">
        <v>17</v>
      </c>
      <c r="B24" s="662"/>
      <c r="C24" s="397" t="s">
        <v>466</v>
      </c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9"/>
      <c r="AC24" s="385" t="s">
        <v>61</v>
      </c>
      <c r="AD24" s="386"/>
      <c r="AE24" s="379" t="e">
        <f>VLOOKUP(AC24,#REF!,7,FALSE)</f>
        <v>#REF!</v>
      </c>
      <c r="AF24" s="381"/>
      <c r="AG24" s="657"/>
      <c r="AH24" s="658"/>
      <c r="AI24" s="657"/>
      <c r="AJ24" s="658"/>
      <c r="AK24" s="657"/>
      <c r="AL24" s="658"/>
      <c r="AM24" s="657"/>
      <c r="AN24" s="658"/>
      <c r="AO24" s="657">
        <v>12000</v>
      </c>
      <c r="AP24" s="658"/>
      <c r="AQ24" s="657">
        <v>64</v>
      </c>
      <c r="AR24" s="658"/>
      <c r="AS24" s="657"/>
      <c r="AT24" s="658"/>
      <c r="AU24" s="657"/>
      <c r="AV24" s="658"/>
      <c r="AW24" s="657">
        <v>9200</v>
      </c>
      <c r="AX24" s="658"/>
      <c r="AY24" s="657"/>
      <c r="AZ24" s="658"/>
      <c r="BA24" s="657"/>
      <c r="BB24" s="658"/>
      <c r="BC24" s="657">
        <v>635</v>
      </c>
      <c r="BD24" s="658"/>
      <c r="BE24" s="379">
        <f t="shared" si="0"/>
        <v>21899</v>
      </c>
      <c r="BF24" s="381"/>
      <c r="BG24" s="71" t="e">
        <f t="shared" si="1"/>
        <v>#REF!</v>
      </c>
    </row>
    <row r="25" spans="1:59" ht="20.100000000000001" customHeight="1">
      <c r="A25" s="661">
        <v>18</v>
      </c>
      <c r="B25" s="662"/>
      <c r="C25" s="397" t="s">
        <v>467</v>
      </c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9"/>
      <c r="AC25" s="385" t="s">
        <v>62</v>
      </c>
      <c r="AD25" s="386"/>
      <c r="AE25" s="379" t="e">
        <f>VLOOKUP(AC25,#REF!,7,FALSE)</f>
        <v>#REF!</v>
      </c>
      <c r="AF25" s="381"/>
      <c r="AG25" s="657"/>
      <c r="AH25" s="658"/>
      <c r="AI25" s="657"/>
      <c r="AJ25" s="658"/>
      <c r="AK25" s="657"/>
      <c r="AL25" s="658"/>
      <c r="AM25" s="657"/>
      <c r="AN25" s="658"/>
      <c r="AO25" s="657">
        <v>518</v>
      </c>
      <c r="AP25" s="658"/>
      <c r="AQ25" s="657"/>
      <c r="AR25" s="658"/>
      <c r="AS25" s="657"/>
      <c r="AT25" s="658"/>
      <c r="AU25" s="657"/>
      <c r="AV25" s="658"/>
      <c r="AW25" s="657"/>
      <c r="AX25" s="658"/>
      <c r="AY25" s="657"/>
      <c r="AZ25" s="658"/>
      <c r="BA25" s="657"/>
      <c r="BB25" s="658"/>
      <c r="BC25" s="657"/>
      <c r="BD25" s="658"/>
      <c r="BE25" s="379">
        <f t="shared" si="0"/>
        <v>518</v>
      </c>
      <c r="BF25" s="381"/>
      <c r="BG25" s="71" t="e">
        <f t="shared" si="1"/>
        <v>#REF!</v>
      </c>
    </row>
    <row r="26" spans="1:59" s="13" customFormat="1" ht="19.5" customHeight="1">
      <c r="A26" s="665">
        <v>19</v>
      </c>
      <c r="B26" s="666"/>
      <c r="C26" s="389" t="s">
        <v>671</v>
      </c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1"/>
      <c r="AC26" s="392" t="s">
        <v>174</v>
      </c>
      <c r="AD26" s="393"/>
      <c r="AE26" s="394" t="e">
        <f>VLOOKUP(AC26,#REF!,7,FALSE)</f>
        <v>#REF!</v>
      </c>
      <c r="AF26" s="396"/>
      <c r="AG26" s="394">
        <f>SUM(AG18:AH25)</f>
        <v>22295</v>
      </c>
      <c r="AH26" s="395"/>
      <c r="AI26" s="394">
        <f>SUM(AI18:AJ25)</f>
        <v>22495</v>
      </c>
      <c r="AJ26" s="395"/>
      <c r="AK26" s="394">
        <f>SUM(AK18:AL25)</f>
        <v>38295</v>
      </c>
      <c r="AL26" s="395"/>
      <c r="AM26" s="394">
        <f>SUM(AM18:AN25)</f>
        <v>24845</v>
      </c>
      <c r="AN26" s="395"/>
      <c r="AO26" s="394">
        <f>SUM(AO18:AP25)</f>
        <v>37206</v>
      </c>
      <c r="AP26" s="395"/>
      <c r="AQ26" s="394">
        <f>SUM(AQ18:AR25)</f>
        <v>42350</v>
      </c>
      <c r="AR26" s="395"/>
      <c r="AS26" s="394">
        <f>SUM(AS18:AT25)</f>
        <v>26288</v>
      </c>
      <c r="AT26" s="395"/>
      <c r="AU26" s="394">
        <f>SUM(AU18:AV25)</f>
        <v>27210</v>
      </c>
      <c r="AV26" s="395"/>
      <c r="AW26" s="394">
        <f>SUM(AW18:AX25)</f>
        <v>35145</v>
      </c>
      <c r="AX26" s="395"/>
      <c r="AY26" s="394">
        <f>SUM(AY18:AZ25)</f>
        <v>28798</v>
      </c>
      <c r="AZ26" s="395"/>
      <c r="BA26" s="394">
        <f>SUM(BA18:BB25)</f>
        <v>26631</v>
      </c>
      <c r="BB26" s="395"/>
      <c r="BC26" s="394">
        <f>SUM(BC18:BD25)</f>
        <v>29360</v>
      </c>
      <c r="BD26" s="395"/>
      <c r="BE26" s="394">
        <f t="shared" si="0"/>
        <v>360918</v>
      </c>
      <c r="BF26" s="396"/>
      <c r="BG26" s="81" t="e">
        <f t="shared" si="1"/>
        <v>#REF!</v>
      </c>
    </row>
    <row r="27" spans="1:59" ht="20.100000000000001" customHeight="1">
      <c r="A27" s="661">
        <v>20</v>
      </c>
      <c r="B27" s="662"/>
      <c r="C27" s="374" t="s">
        <v>457</v>
      </c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6"/>
      <c r="AC27" s="377" t="s">
        <v>415</v>
      </c>
      <c r="AD27" s="378"/>
      <c r="AE27" s="379" t="e">
        <f>VLOOKUP(AC27,#REF!,7,FALSE)</f>
        <v>#REF!</v>
      </c>
      <c r="AF27" s="381"/>
      <c r="AG27" s="659"/>
      <c r="AH27" s="659"/>
      <c r="AI27" s="659"/>
      <c r="AJ27" s="659"/>
      <c r="AK27" s="657"/>
      <c r="AL27" s="660"/>
      <c r="AM27" s="659"/>
      <c r="AN27" s="659"/>
      <c r="AO27" s="659"/>
      <c r="AP27" s="659"/>
      <c r="AQ27" s="659"/>
      <c r="AR27" s="659"/>
      <c r="AS27" s="659"/>
      <c r="AT27" s="659"/>
      <c r="AU27" s="659"/>
      <c r="AV27" s="659"/>
      <c r="AW27" s="659"/>
      <c r="AX27" s="659"/>
      <c r="AY27" s="659"/>
      <c r="AZ27" s="659"/>
      <c r="BA27" s="659"/>
      <c r="BB27" s="659"/>
      <c r="BC27" s="659"/>
      <c r="BD27" s="659"/>
      <c r="BE27" s="379">
        <f t="shared" si="0"/>
        <v>0</v>
      </c>
      <c r="BF27" s="381"/>
      <c r="BG27" s="71" t="e">
        <f t="shared" si="1"/>
        <v>#REF!</v>
      </c>
    </row>
    <row r="28" spans="1:59" s="3" customFormat="1" ht="20.100000000000001" customHeight="1">
      <c r="A28" s="663">
        <v>21</v>
      </c>
      <c r="B28" s="664"/>
      <c r="C28" s="364" t="s">
        <v>670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6"/>
      <c r="AC28" s="367"/>
      <c r="AD28" s="368"/>
      <c r="AE28" s="369" t="e">
        <f>AE26+AE27</f>
        <v>#REF!</v>
      </c>
      <c r="AF28" s="370"/>
      <c r="AG28" s="369">
        <f>AG26+AG27</f>
        <v>22295</v>
      </c>
      <c r="AH28" s="370"/>
      <c r="AI28" s="369">
        <f>AI26+AI27</f>
        <v>22495</v>
      </c>
      <c r="AJ28" s="370"/>
      <c r="AK28" s="369">
        <f>AK26+AK27</f>
        <v>38295</v>
      </c>
      <c r="AL28" s="370"/>
      <c r="AM28" s="369">
        <f>AM26+AM27</f>
        <v>24845</v>
      </c>
      <c r="AN28" s="370"/>
      <c r="AO28" s="369">
        <f>AO26+AO27</f>
        <v>37206</v>
      </c>
      <c r="AP28" s="370"/>
      <c r="AQ28" s="369">
        <f>AQ26+AQ27</f>
        <v>42350</v>
      </c>
      <c r="AR28" s="370"/>
      <c r="AS28" s="369">
        <f>AS26+AS27</f>
        <v>26288</v>
      </c>
      <c r="AT28" s="370"/>
      <c r="AU28" s="369">
        <f>AU26+AU27</f>
        <v>27210</v>
      </c>
      <c r="AV28" s="370"/>
      <c r="AW28" s="369">
        <f>AW26+AW27</f>
        <v>35145</v>
      </c>
      <c r="AX28" s="370"/>
      <c r="AY28" s="369">
        <f>AY26+AY27</f>
        <v>28798</v>
      </c>
      <c r="AZ28" s="370"/>
      <c r="BA28" s="369">
        <f>BA26+BA27</f>
        <v>26631</v>
      </c>
      <c r="BB28" s="370"/>
      <c r="BC28" s="369">
        <f>BC26+BC27</f>
        <v>29360</v>
      </c>
      <c r="BD28" s="370"/>
      <c r="BE28" s="369">
        <f t="shared" si="0"/>
        <v>360918</v>
      </c>
      <c r="BF28" s="371"/>
      <c r="BG28" s="71" t="e">
        <f t="shared" si="1"/>
        <v>#REF!</v>
      </c>
    </row>
    <row r="29" spans="1:59" ht="20.100000000000001" customHeight="1">
      <c r="A29" s="667">
        <v>22</v>
      </c>
      <c r="B29" s="662"/>
      <c r="C29" s="374" t="s">
        <v>669</v>
      </c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6"/>
      <c r="AC29" s="377"/>
      <c r="AD29" s="668"/>
      <c r="AE29" s="379" t="e">
        <f>AE17-AE28</f>
        <v>#REF!</v>
      </c>
      <c r="AF29" s="381"/>
      <c r="AG29" s="379">
        <f>AG17-AG28</f>
        <v>2374</v>
      </c>
      <c r="AH29" s="381"/>
      <c r="AI29" s="379">
        <f>AI17-AI28</f>
        <v>-2309</v>
      </c>
      <c r="AJ29" s="381"/>
      <c r="AK29" s="379">
        <f>AK17-AK28</f>
        <v>14112</v>
      </c>
      <c r="AL29" s="381"/>
      <c r="AM29" s="379">
        <f>AM17-AM28</f>
        <v>12334</v>
      </c>
      <c r="AN29" s="381"/>
      <c r="AO29" s="379">
        <f>AO17-AO28</f>
        <v>-14274</v>
      </c>
      <c r="AP29" s="381"/>
      <c r="AQ29" s="379">
        <f>AQ17-AQ28</f>
        <v>3409</v>
      </c>
      <c r="AR29" s="381"/>
      <c r="AS29" s="379">
        <f>AS17-AS28</f>
        <v>-2196</v>
      </c>
      <c r="AT29" s="381"/>
      <c r="AU29" s="379">
        <f>AU17-AU28</f>
        <v>-8541</v>
      </c>
      <c r="AV29" s="381"/>
      <c r="AW29" s="379">
        <f>AW17-AW28</f>
        <v>6243</v>
      </c>
      <c r="AX29" s="381"/>
      <c r="AY29" s="379">
        <f>AY17-AY28</f>
        <v>1837</v>
      </c>
      <c r="AZ29" s="381"/>
      <c r="BA29" s="379">
        <f>BA17-BA28</f>
        <v>-2968</v>
      </c>
      <c r="BB29" s="381"/>
      <c r="BC29" s="379">
        <f>BC17-BC28</f>
        <v>608</v>
      </c>
      <c r="BD29" s="381"/>
      <c r="BE29" s="379">
        <f>BE17-BE28</f>
        <v>10629</v>
      </c>
      <c r="BF29" s="381"/>
      <c r="BG29" s="71" t="e">
        <f t="shared" si="1"/>
        <v>#REF!</v>
      </c>
    </row>
    <row r="30" spans="1:59" ht="20.100000000000001" customHeight="1">
      <c r="A30" s="667">
        <v>23</v>
      </c>
      <c r="B30" s="662"/>
      <c r="C30" s="374" t="s">
        <v>668</v>
      </c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6"/>
      <c r="AC30" s="377"/>
      <c r="AD30" s="668"/>
      <c r="AE30" s="379" t="e">
        <f>AE29</f>
        <v>#REF!</v>
      </c>
      <c r="AF30" s="381"/>
      <c r="AG30" s="379" t="e">
        <f>AE30+AG29</f>
        <v>#REF!</v>
      </c>
      <c r="AH30" s="381"/>
      <c r="AI30" s="379" t="e">
        <f>AG30+AI29</f>
        <v>#REF!</v>
      </c>
      <c r="AJ30" s="381"/>
      <c r="AK30" s="379" t="e">
        <f>AI30+AK29</f>
        <v>#REF!</v>
      </c>
      <c r="AL30" s="381"/>
      <c r="AM30" s="379" t="e">
        <f>AK30+AM29</f>
        <v>#REF!</v>
      </c>
      <c r="AN30" s="381"/>
      <c r="AO30" s="379" t="e">
        <f>AM30+AO29</f>
        <v>#REF!</v>
      </c>
      <c r="AP30" s="381"/>
      <c r="AQ30" s="379" t="e">
        <f>AO30+AQ29</f>
        <v>#REF!</v>
      </c>
      <c r="AR30" s="381"/>
      <c r="AS30" s="379" t="e">
        <f>AQ30+AS29</f>
        <v>#REF!</v>
      </c>
      <c r="AT30" s="381"/>
      <c r="AU30" s="379" t="e">
        <f>AS30+AU29</f>
        <v>#REF!</v>
      </c>
      <c r="AV30" s="381"/>
      <c r="AW30" s="379" t="e">
        <f>AU30+AW29</f>
        <v>#REF!</v>
      </c>
      <c r="AX30" s="381"/>
      <c r="AY30" s="379" t="e">
        <f>AW30+AY29</f>
        <v>#REF!</v>
      </c>
      <c r="AZ30" s="381"/>
      <c r="BA30" s="379" t="e">
        <f>AY30+BA29</f>
        <v>#REF!</v>
      </c>
      <c r="BB30" s="381"/>
      <c r="BC30" s="379" t="e">
        <f>BA30+BC29</f>
        <v>#REF!</v>
      </c>
      <c r="BD30" s="381"/>
      <c r="BE30" s="379">
        <f>BE29</f>
        <v>10629</v>
      </c>
      <c r="BF30" s="381"/>
      <c r="BG30" s="71" t="e">
        <f t="shared" si="1"/>
        <v>#REF!</v>
      </c>
    </row>
  </sheetData>
  <mergeCells count="429">
    <mergeCell ref="BA6:BB6"/>
    <mergeCell ref="A1:BF1"/>
    <mergeCell ref="A2:BF2"/>
    <mergeCell ref="A3:BF3"/>
    <mergeCell ref="A4:BF4"/>
    <mergeCell ref="A5:B6"/>
    <mergeCell ref="C5:AB6"/>
    <mergeCell ref="AC5:AD6"/>
    <mergeCell ref="AG5:BD5"/>
    <mergeCell ref="BE5:BF6"/>
    <mergeCell ref="AQ6:AR6"/>
    <mergeCell ref="AG6:AH6"/>
    <mergeCell ref="AI6:AJ6"/>
    <mergeCell ref="AK6:AL6"/>
    <mergeCell ref="BC6:BD6"/>
    <mergeCell ref="AE5:AF6"/>
    <mergeCell ref="AM6:AN6"/>
    <mergeCell ref="AO6:AP6"/>
    <mergeCell ref="AS6:AT6"/>
    <mergeCell ref="AU6:AV6"/>
    <mergeCell ref="AY6:AZ6"/>
    <mergeCell ref="AW6:AX6"/>
    <mergeCell ref="AI9:AJ9"/>
    <mergeCell ref="AK9:AL9"/>
    <mergeCell ref="A9:B9"/>
    <mergeCell ref="AG9:AH9"/>
    <mergeCell ref="AQ7:AR7"/>
    <mergeCell ref="AS7:AT7"/>
    <mergeCell ref="AU7:AV7"/>
    <mergeCell ref="AK8:AL8"/>
    <mergeCell ref="BC8:BD8"/>
    <mergeCell ref="AG7:AH7"/>
    <mergeCell ref="A8:B8"/>
    <mergeCell ref="C8:AB8"/>
    <mergeCell ref="AC8:AD8"/>
    <mergeCell ref="AE8:AF8"/>
    <mergeCell ref="AG8:AH8"/>
    <mergeCell ref="C9:AB9"/>
    <mergeCell ref="AC9:AD9"/>
    <mergeCell ref="AE9:AF9"/>
    <mergeCell ref="A7:B7"/>
    <mergeCell ref="C7:AB7"/>
    <mergeCell ref="AC7:AD7"/>
    <mergeCell ref="AE7:AF7"/>
    <mergeCell ref="BE8:BF8"/>
    <mergeCell ref="AY8:AZ8"/>
    <mergeCell ref="AQ8:AR8"/>
    <mergeCell ref="AS8:AT8"/>
    <mergeCell ref="AU8:AV8"/>
    <mergeCell ref="AW8:AX8"/>
    <mergeCell ref="AW7:AX7"/>
    <mergeCell ref="AM7:AN7"/>
    <mergeCell ref="AO7:AP7"/>
    <mergeCell ref="BA7:BB7"/>
    <mergeCell ref="BE9:BF9"/>
    <mergeCell ref="AY9:AZ9"/>
    <mergeCell ref="AI7:AJ7"/>
    <mergeCell ref="AK7:AL7"/>
    <mergeCell ref="BC7:BD7"/>
    <mergeCell ref="BC10:BD10"/>
    <mergeCell ref="BE10:BF10"/>
    <mergeCell ref="AY10:AZ10"/>
    <mergeCell ref="AQ10:AR10"/>
    <mergeCell ref="AS10:AT10"/>
    <mergeCell ref="AU10:AV10"/>
    <mergeCell ref="AW10:AX10"/>
    <mergeCell ref="AW9:AX9"/>
    <mergeCell ref="AQ9:AR9"/>
    <mergeCell ref="AS9:AT9"/>
    <mergeCell ref="AU9:AV9"/>
    <mergeCell ref="AM9:AN9"/>
    <mergeCell ref="AO9:AP9"/>
    <mergeCell ref="BA8:BB8"/>
    <mergeCell ref="BE7:BF7"/>
    <mergeCell ref="AY7:AZ7"/>
    <mergeCell ref="AM8:AN8"/>
    <mergeCell ref="AO8:AP8"/>
    <mergeCell ref="AI8:AJ8"/>
    <mergeCell ref="A10:B10"/>
    <mergeCell ref="C10:AB10"/>
    <mergeCell ref="AC10:AD10"/>
    <mergeCell ref="AE10:AF10"/>
    <mergeCell ref="AM10:AN10"/>
    <mergeCell ref="AO10:AP10"/>
    <mergeCell ref="AG10:AH10"/>
    <mergeCell ref="AI10:AJ10"/>
    <mergeCell ref="AK10:AL10"/>
    <mergeCell ref="AU11:AV11"/>
    <mergeCell ref="AW11:AX11"/>
    <mergeCell ref="AY12:AZ12"/>
    <mergeCell ref="A12:B12"/>
    <mergeCell ref="C12:AB12"/>
    <mergeCell ref="AC12:AD12"/>
    <mergeCell ref="AE12:AF12"/>
    <mergeCell ref="AG12:AH12"/>
    <mergeCell ref="BE11:BF11"/>
    <mergeCell ref="AY11:AZ11"/>
    <mergeCell ref="A11:B11"/>
    <mergeCell ref="C11:AB11"/>
    <mergeCell ref="AC11:AD11"/>
    <mergeCell ref="AE11:AF11"/>
    <mergeCell ref="AG11:AH11"/>
    <mergeCell ref="AO11:AP11"/>
    <mergeCell ref="AM11:AN11"/>
    <mergeCell ref="AQ11:AR11"/>
    <mergeCell ref="AI11:AJ11"/>
    <mergeCell ref="AK11:AL11"/>
    <mergeCell ref="BC11:BD11"/>
    <mergeCell ref="AS11:AT11"/>
    <mergeCell ref="A13:B13"/>
    <mergeCell ref="C13:AB13"/>
    <mergeCell ref="AC13:AD13"/>
    <mergeCell ref="AE13:AF13"/>
    <mergeCell ref="AG13:AH13"/>
    <mergeCell ref="AM13:AN13"/>
    <mergeCell ref="AW12:AX12"/>
    <mergeCell ref="AM12:AN12"/>
    <mergeCell ref="AO12:AP12"/>
    <mergeCell ref="AQ12:AR12"/>
    <mergeCell ref="AI13:AJ13"/>
    <mergeCell ref="AK13:AL13"/>
    <mergeCell ref="AU12:AV12"/>
    <mergeCell ref="AS12:AT12"/>
    <mergeCell ref="AI12:AJ12"/>
    <mergeCell ref="AK12:AL12"/>
    <mergeCell ref="AO13:AP13"/>
    <mergeCell ref="AQ13:AR13"/>
    <mergeCell ref="AW13:AX13"/>
    <mergeCell ref="AU13:AV13"/>
    <mergeCell ref="AS13:AT13"/>
    <mergeCell ref="AO15:AP15"/>
    <mergeCell ref="AO14:AP14"/>
    <mergeCell ref="AQ15:AR15"/>
    <mergeCell ref="AQ14:AR14"/>
    <mergeCell ref="BC15:BD15"/>
    <mergeCell ref="BE15:BF15"/>
    <mergeCell ref="AY15:AZ15"/>
    <mergeCell ref="BC14:BD14"/>
    <mergeCell ref="BE14:BF14"/>
    <mergeCell ref="AY14:AZ14"/>
    <mergeCell ref="AW15:AX15"/>
    <mergeCell ref="AW14:AX14"/>
    <mergeCell ref="AU15:AV15"/>
    <mergeCell ref="AU14:AV14"/>
    <mergeCell ref="AS15:AT15"/>
    <mergeCell ref="AS14:AT14"/>
    <mergeCell ref="A15:B15"/>
    <mergeCell ref="C15:AB15"/>
    <mergeCell ref="AC15:AD15"/>
    <mergeCell ref="AE15:AF15"/>
    <mergeCell ref="A14:B14"/>
    <mergeCell ref="C14:AB14"/>
    <mergeCell ref="AC14:AD14"/>
    <mergeCell ref="AE14:AF14"/>
    <mergeCell ref="AM15:AN15"/>
    <mergeCell ref="AM14:AN14"/>
    <mergeCell ref="AI15:AJ15"/>
    <mergeCell ref="AK15:AL15"/>
    <mergeCell ref="AI14:AJ14"/>
    <mergeCell ref="AK14:AL14"/>
    <mergeCell ref="AG14:AH14"/>
    <mergeCell ref="AG15:AH15"/>
    <mergeCell ref="A17:B17"/>
    <mergeCell ref="AE17:AF17"/>
    <mergeCell ref="AM16:AN16"/>
    <mergeCell ref="AO16:AP16"/>
    <mergeCell ref="AQ16:AR16"/>
    <mergeCell ref="A16:B16"/>
    <mergeCell ref="C16:AB16"/>
    <mergeCell ref="AC16:AD16"/>
    <mergeCell ref="AE16:AF16"/>
    <mergeCell ref="AG16:AH16"/>
    <mergeCell ref="AI16:AJ16"/>
    <mergeCell ref="AK16:AL16"/>
    <mergeCell ref="AG17:AH17"/>
    <mergeCell ref="AI17:AJ17"/>
    <mergeCell ref="AK17:AL17"/>
    <mergeCell ref="AM17:AN17"/>
    <mergeCell ref="AO17:AP17"/>
    <mergeCell ref="AQ17:AR17"/>
    <mergeCell ref="AU18:AV18"/>
    <mergeCell ref="AW18:AX18"/>
    <mergeCell ref="BC18:BD18"/>
    <mergeCell ref="BE18:BF18"/>
    <mergeCell ref="AY18:AZ18"/>
    <mergeCell ref="AW16:AX16"/>
    <mergeCell ref="AW17:AX17"/>
    <mergeCell ref="AU16:AV16"/>
    <mergeCell ref="AU17:AV17"/>
    <mergeCell ref="BC17:BD17"/>
    <mergeCell ref="BE17:BF17"/>
    <mergeCell ref="AY17:AZ17"/>
    <mergeCell ref="AS16:AT16"/>
    <mergeCell ref="AS17:AT17"/>
    <mergeCell ref="A19:B19"/>
    <mergeCell ref="C19:AB19"/>
    <mergeCell ref="AC19:AD19"/>
    <mergeCell ref="AE19:AF19"/>
    <mergeCell ref="A18:B18"/>
    <mergeCell ref="C18:AB18"/>
    <mergeCell ref="AC18:AD18"/>
    <mergeCell ref="AE18:AF18"/>
    <mergeCell ref="AS18:AT18"/>
    <mergeCell ref="AS19:AT19"/>
    <mergeCell ref="AM18:AN18"/>
    <mergeCell ref="AM19:AN19"/>
    <mergeCell ref="AO18:AP18"/>
    <mergeCell ref="AO19:AP19"/>
    <mergeCell ref="AQ18:AR18"/>
    <mergeCell ref="AQ19:AR19"/>
    <mergeCell ref="AI19:AJ19"/>
    <mergeCell ref="AK19:AL19"/>
    <mergeCell ref="AI18:AJ18"/>
    <mergeCell ref="AK18:AL18"/>
    <mergeCell ref="AG18:AH18"/>
    <mergeCell ref="AG19:AH19"/>
    <mergeCell ref="AM20:AN20"/>
    <mergeCell ref="AO20:AP20"/>
    <mergeCell ref="AQ20:AR20"/>
    <mergeCell ref="AS20:AT20"/>
    <mergeCell ref="AU20:AV20"/>
    <mergeCell ref="AW20:AX20"/>
    <mergeCell ref="AI20:AJ20"/>
    <mergeCell ref="AK20:AL20"/>
    <mergeCell ref="BC20:BD20"/>
    <mergeCell ref="AM21:AN21"/>
    <mergeCell ref="AO21:AP21"/>
    <mergeCell ref="AG21:AH21"/>
    <mergeCell ref="AI21:AJ21"/>
    <mergeCell ref="AK21:AL21"/>
    <mergeCell ref="BC21:BD21"/>
    <mergeCell ref="BE21:BF21"/>
    <mergeCell ref="AY21:AZ21"/>
    <mergeCell ref="AQ21:AR21"/>
    <mergeCell ref="AS21:AT21"/>
    <mergeCell ref="AW21:AX21"/>
    <mergeCell ref="AU21:AV21"/>
    <mergeCell ref="A20:B20"/>
    <mergeCell ref="C20:AB20"/>
    <mergeCell ref="AC20:AD20"/>
    <mergeCell ref="AE20:AF20"/>
    <mergeCell ref="AG20:AH20"/>
    <mergeCell ref="A21:B21"/>
    <mergeCell ref="C21:AB21"/>
    <mergeCell ref="AC21:AD21"/>
    <mergeCell ref="AE21:AF21"/>
    <mergeCell ref="A22:B22"/>
    <mergeCell ref="C22:AB22"/>
    <mergeCell ref="AC22:AD22"/>
    <mergeCell ref="AE22:AF22"/>
    <mergeCell ref="AG22:AH22"/>
    <mergeCell ref="AM22:AN22"/>
    <mergeCell ref="AO22:AP22"/>
    <mergeCell ref="AQ22:AR22"/>
    <mergeCell ref="A23:B23"/>
    <mergeCell ref="C23:AB23"/>
    <mergeCell ref="AC23:AD23"/>
    <mergeCell ref="AE23:AF23"/>
    <mergeCell ref="AG23:AH23"/>
    <mergeCell ref="AM23:AN23"/>
    <mergeCell ref="AO23:AP23"/>
    <mergeCell ref="AQ23:AR23"/>
    <mergeCell ref="A24:B24"/>
    <mergeCell ref="C24:AB24"/>
    <mergeCell ref="AC24:AD24"/>
    <mergeCell ref="AE24:AF24"/>
    <mergeCell ref="AM24:AN24"/>
    <mergeCell ref="AO24:AP24"/>
    <mergeCell ref="AQ24:AR24"/>
    <mergeCell ref="AG24:AH24"/>
    <mergeCell ref="AI24:AJ24"/>
    <mergeCell ref="AK24:AL24"/>
    <mergeCell ref="A25:B25"/>
    <mergeCell ref="C25:AB25"/>
    <mergeCell ref="AC25:AD25"/>
    <mergeCell ref="AE25:AF25"/>
    <mergeCell ref="AG25:AH25"/>
    <mergeCell ref="BC25:BD25"/>
    <mergeCell ref="AM25:AN25"/>
    <mergeCell ref="AO25:AP25"/>
    <mergeCell ref="AQ25:AR25"/>
    <mergeCell ref="AY25:AZ25"/>
    <mergeCell ref="AK28:AL28"/>
    <mergeCell ref="AK29:AL29"/>
    <mergeCell ref="AQ28:AR28"/>
    <mergeCell ref="AQ29:AR29"/>
    <mergeCell ref="BC30:BD30"/>
    <mergeCell ref="BE30:BF30"/>
    <mergeCell ref="A26:B26"/>
    <mergeCell ref="C26:AB26"/>
    <mergeCell ref="AC26:AD26"/>
    <mergeCell ref="AE26:AF26"/>
    <mergeCell ref="AQ26:AR26"/>
    <mergeCell ref="A29:B29"/>
    <mergeCell ref="C29:AB29"/>
    <mergeCell ref="AC29:AD29"/>
    <mergeCell ref="AE29:AF29"/>
    <mergeCell ref="AG29:AH29"/>
    <mergeCell ref="AG30:AH30"/>
    <mergeCell ref="AU27:AV27"/>
    <mergeCell ref="AW27:AX27"/>
    <mergeCell ref="BA27:BB27"/>
    <mergeCell ref="A30:B30"/>
    <mergeCell ref="C30:AB30"/>
    <mergeCell ref="AC30:AD30"/>
    <mergeCell ref="AE30:AF30"/>
    <mergeCell ref="A27:B27"/>
    <mergeCell ref="C27:AB27"/>
    <mergeCell ref="AC27:AD27"/>
    <mergeCell ref="AE27:AF27"/>
    <mergeCell ref="AG27:AH27"/>
    <mergeCell ref="AI29:AJ29"/>
    <mergeCell ref="A28:B28"/>
    <mergeCell ref="C28:AB28"/>
    <mergeCell ref="AC28:AD28"/>
    <mergeCell ref="AE28:AF28"/>
    <mergeCell ref="AG28:AH28"/>
    <mergeCell ref="AI28:AJ28"/>
    <mergeCell ref="AI30:AJ30"/>
    <mergeCell ref="AK30:AL30"/>
    <mergeCell ref="AG26:AH26"/>
    <mergeCell ref="AI26:AJ26"/>
    <mergeCell ref="AK26:AL26"/>
    <mergeCell ref="BC26:BD26"/>
    <mergeCell ref="BE26:BF26"/>
    <mergeCell ref="AY26:AZ26"/>
    <mergeCell ref="AM27:AN27"/>
    <mergeCell ref="BC27:BD27"/>
    <mergeCell ref="BE27:BF27"/>
    <mergeCell ref="AY27:AZ27"/>
    <mergeCell ref="AM30:AN30"/>
    <mergeCell ref="AM28:AN28"/>
    <mergeCell ref="AM29:AN29"/>
    <mergeCell ref="AS30:AT30"/>
    <mergeCell ref="AS28:AT28"/>
    <mergeCell ref="AS29:AT29"/>
    <mergeCell ref="AO30:AP30"/>
    <mergeCell ref="AO28:AP28"/>
    <mergeCell ref="AO29:AP29"/>
    <mergeCell ref="AQ30:AR30"/>
    <mergeCell ref="AY30:AZ30"/>
    <mergeCell ref="AY29:AZ29"/>
    <mergeCell ref="AS23:AT23"/>
    <mergeCell ref="AS22:AT22"/>
    <mergeCell ref="AI27:AJ27"/>
    <mergeCell ref="AK27:AL27"/>
    <mergeCell ref="AS24:AT24"/>
    <mergeCell ref="AU25:AV25"/>
    <mergeCell ref="AU26:AV26"/>
    <mergeCell ref="AU24:AV24"/>
    <mergeCell ref="AU23:AV23"/>
    <mergeCell ref="AU22:AV22"/>
    <mergeCell ref="AO27:AP27"/>
    <mergeCell ref="AO26:AP26"/>
    <mergeCell ref="AQ27:AR27"/>
    <mergeCell ref="AM26:AN26"/>
    <mergeCell ref="AS25:AT25"/>
    <mergeCell ref="AS26:AT26"/>
    <mergeCell ref="AS27:AT27"/>
    <mergeCell ref="AI25:AJ25"/>
    <mergeCell ref="AK25:AL25"/>
    <mergeCell ref="AI22:AJ22"/>
    <mergeCell ref="AK22:AL22"/>
    <mergeCell ref="AI23:AJ23"/>
    <mergeCell ref="AK23:AL23"/>
    <mergeCell ref="BA30:BB30"/>
    <mergeCell ref="AU19:AV19"/>
    <mergeCell ref="AW19:AX19"/>
    <mergeCell ref="AW30:AX30"/>
    <mergeCell ref="AW28:AX28"/>
    <mergeCell ref="AW29:AX29"/>
    <mergeCell ref="AW25:AX25"/>
    <mergeCell ref="AW26:AX26"/>
    <mergeCell ref="AW24:AX24"/>
    <mergeCell ref="AW23:AX23"/>
    <mergeCell ref="AW22:AX22"/>
    <mergeCell ref="AU29:AV29"/>
    <mergeCell ref="AU30:AV30"/>
    <mergeCell ref="AU28:AV28"/>
    <mergeCell ref="AY24:AZ24"/>
    <mergeCell ref="AY22:AZ22"/>
    <mergeCell ref="BA29:BB29"/>
    <mergeCell ref="BA24:BB24"/>
    <mergeCell ref="BA23:BB23"/>
    <mergeCell ref="BA22:BB22"/>
    <mergeCell ref="BA21:BB21"/>
    <mergeCell ref="AY28:AZ28"/>
    <mergeCell ref="AY23:AZ23"/>
    <mergeCell ref="AY20:AZ20"/>
    <mergeCell ref="BC29:BD29"/>
    <mergeCell ref="BE29:BF29"/>
    <mergeCell ref="BC28:BD28"/>
    <mergeCell ref="BE28:BF28"/>
    <mergeCell ref="BE23:BF23"/>
    <mergeCell ref="BA13:BB13"/>
    <mergeCell ref="BA17:BB17"/>
    <mergeCell ref="BA20:BB20"/>
    <mergeCell ref="BA18:BB18"/>
    <mergeCell ref="BA19:BB19"/>
    <mergeCell ref="BA16:BB16"/>
    <mergeCell ref="BA14:BB14"/>
    <mergeCell ref="BA15:BB15"/>
    <mergeCell ref="BE20:BF20"/>
    <mergeCell ref="BC19:BD19"/>
    <mergeCell ref="BE19:BF19"/>
    <mergeCell ref="AY19:AZ19"/>
    <mergeCell ref="BG5:BG6"/>
    <mergeCell ref="BA25:BB25"/>
    <mergeCell ref="BA26:BB26"/>
    <mergeCell ref="BA28:BB28"/>
    <mergeCell ref="BE24:BF24"/>
    <mergeCell ref="BC24:BD24"/>
    <mergeCell ref="BC22:BD22"/>
    <mergeCell ref="BC23:BD23"/>
    <mergeCell ref="BE22:BF22"/>
    <mergeCell ref="BC16:BD16"/>
    <mergeCell ref="BE16:BF16"/>
    <mergeCell ref="AY16:AZ16"/>
    <mergeCell ref="BC13:BD13"/>
    <mergeCell ref="BE13:BF13"/>
    <mergeCell ref="AY13:AZ13"/>
    <mergeCell ref="BC12:BD12"/>
    <mergeCell ref="BE25:BF25"/>
    <mergeCell ref="BA12:BB12"/>
    <mergeCell ref="BA11:BB11"/>
    <mergeCell ref="BA10:BB10"/>
    <mergeCell ref="BA9:BB9"/>
    <mergeCell ref="BE12:BF12"/>
    <mergeCell ref="BC9:BD9"/>
  </mergeCells>
  <printOptions horizontalCentered="1"/>
  <pageMargins left="0.19685039370078741" right="0.19685039370078741" top="0.59055118110236227" bottom="0.78740157480314965" header="1.1023622047244095" footer="0.51181102362204722"/>
  <pageSetup paperSize="9" scale="62" fitToHeight="0" orientation="landscape" r:id="rId1"/>
  <headerFooter alignWithMargins="0">
    <oddFooter>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W19"/>
  <sheetViews>
    <sheetView view="pageBreakPreview" zoomScaleSheetLayoutView="100" workbookViewId="0">
      <selection sqref="A1:AW1"/>
    </sheetView>
  </sheetViews>
  <sheetFormatPr defaultRowHeight="12.75"/>
  <cols>
    <col min="1" max="1" width="2.42578125" style="4" customWidth="1"/>
    <col min="2" max="2" width="2.140625" style="4" customWidth="1"/>
    <col min="3" max="20" width="2.7109375" style="1" customWidth="1"/>
    <col min="21" max="21" width="3.7109375" style="1" customWidth="1"/>
    <col min="22" max="38" width="2.7109375" style="1" customWidth="1"/>
    <col min="39" max="39" width="3.42578125" style="1" customWidth="1"/>
    <col min="40" max="40" width="3.28515625" style="1" customWidth="1"/>
    <col min="41" max="44" width="2.7109375" style="1" customWidth="1"/>
    <col min="45" max="45" width="3.140625" style="1" customWidth="1"/>
    <col min="46" max="49" width="2.7109375" style="1" customWidth="1"/>
    <col min="50" max="16384" width="9.140625" style="1"/>
  </cols>
  <sheetData>
    <row r="1" spans="1:49" ht="28.5" customHeight="1">
      <c r="A1" s="656" t="s">
        <v>948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  <c r="AU1" s="656"/>
      <c r="AV1" s="656"/>
      <c r="AW1" s="656"/>
    </row>
    <row r="2" spans="1:49" ht="28.5" customHeight="1">
      <c r="A2" s="676" t="s">
        <v>443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  <c r="AN2" s="676"/>
      <c r="AO2" s="676"/>
      <c r="AP2" s="676"/>
      <c r="AQ2" s="676"/>
      <c r="AR2" s="676"/>
      <c r="AS2" s="676"/>
      <c r="AT2" s="676"/>
      <c r="AU2" s="676"/>
      <c r="AV2" s="676"/>
      <c r="AW2" s="676"/>
    </row>
    <row r="3" spans="1:49" ht="15" customHeight="1">
      <c r="A3" s="677" t="s">
        <v>699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677"/>
      <c r="AQ3" s="677"/>
      <c r="AR3" s="677"/>
      <c r="AS3" s="677"/>
      <c r="AT3" s="677"/>
      <c r="AU3" s="677"/>
      <c r="AV3" s="677"/>
      <c r="AW3" s="677"/>
    </row>
    <row r="4" spans="1:49" ht="15.95" customHeight="1">
      <c r="A4" s="332" t="s">
        <v>444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</row>
    <row r="5" spans="1:49" ht="15.95" customHeight="1">
      <c r="A5" s="280" t="s">
        <v>441</v>
      </c>
      <c r="B5" s="280"/>
      <c r="C5" s="353" t="s">
        <v>445</v>
      </c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 t="s">
        <v>446</v>
      </c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</row>
    <row r="6" spans="1:49" ht="35.1" customHeight="1">
      <c r="A6" s="280"/>
      <c r="B6" s="280"/>
      <c r="C6" s="281" t="s">
        <v>26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7" t="s">
        <v>698</v>
      </c>
      <c r="S6" s="283"/>
      <c r="T6" s="283"/>
      <c r="U6" s="283"/>
      <c r="V6" s="287" t="s">
        <v>438</v>
      </c>
      <c r="W6" s="283"/>
      <c r="X6" s="283"/>
      <c r="Y6" s="283"/>
      <c r="Z6" s="283" t="s">
        <v>26</v>
      </c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7" t="s">
        <v>698</v>
      </c>
      <c r="AQ6" s="283"/>
      <c r="AR6" s="283"/>
      <c r="AS6" s="283"/>
      <c r="AT6" s="287" t="s">
        <v>438</v>
      </c>
      <c r="AU6" s="283"/>
      <c r="AV6" s="283"/>
      <c r="AW6" s="283"/>
    </row>
    <row r="7" spans="1:49">
      <c r="A7" s="352" t="s">
        <v>176</v>
      </c>
      <c r="B7" s="352"/>
      <c r="C7" s="327" t="s">
        <v>177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 t="s">
        <v>178</v>
      </c>
      <c r="S7" s="327"/>
      <c r="T7" s="327"/>
      <c r="U7" s="327"/>
      <c r="V7" s="327" t="s">
        <v>175</v>
      </c>
      <c r="W7" s="327"/>
      <c r="X7" s="327"/>
      <c r="Y7" s="327"/>
      <c r="Z7" s="327" t="s">
        <v>440</v>
      </c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6" t="s">
        <v>567</v>
      </c>
      <c r="AQ7" s="326"/>
      <c r="AR7" s="326"/>
      <c r="AS7" s="326"/>
      <c r="AT7" s="326" t="s">
        <v>583</v>
      </c>
      <c r="AU7" s="326"/>
      <c r="AV7" s="326"/>
      <c r="AW7" s="326"/>
    </row>
    <row r="8" spans="1:49" ht="20.100000000000001" customHeight="1">
      <c r="A8" s="350" t="s">
        <v>0</v>
      </c>
      <c r="B8" s="351"/>
      <c r="C8" s="297" t="s">
        <v>451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8">
        <v>7912</v>
      </c>
      <c r="S8" s="298"/>
      <c r="T8" s="298"/>
      <c r="U8" s="298"/>
      <c r="V8" s="298">
        <v>20683</v>
      </c>
      <c r="W8" s="298"/>
      <c r="X8" s="298"/>
      <c r="Y8" s="298"/>
      <c r="Z8" s="297" t="s">
        <v>453</v>
      </c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8">
        <v>7732</v>
      </c>
      <c r="AQ8" s="298"/>
      <c r="AR8" s="298"/>
      <c r="AS8" s="298"/>
      <c r="AT8" s="147">
        <v>8811</v>
      </c>
      <c r="AU8" s="147"/>
      <c r="AV8" s="147"/>
      <c r="AW8" s="147"/>
    </row>
    <row r="9" spans="1:49" ht="20.100000000000001" customHeight="1">
      <c r="A9" s="350" t="s">
        <v>1</v>
      </c>
      <c r="B9" s="351"/>
      <c r="C9" s="297" t="s">
        <v>462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8">
        <v>1200</v>
      </c>
      <c r="S9" s="298"/>
      <c r="T9" s="298"/>
      <c r="U9" s="298"/>
      <c r="V9" s="298">
        <v>0</v>
      </c>
      <c r="W9" s="298"/>
      <c r="X9" s="298"/>
      <c r="Y9" s="298"/>
      <c r="Z9" s="297" t="s">
        <v>458</v>
      </c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8">
        <v>2213</v>
      </c>
      <c r="AQ9" s="298"/>
      <c r="AR9" s="298"/>
      <c r="AS9" s="298"/>
      <c r="AT9" s="147">
        <v>2355</v>
      </c>
      <c r="AU9" s="147"/>
      <c r="AV9" s="147"/>
      <c r="AW9" s="147"/>
    </row>
    <row r="10" spans="1:49" ht="20.100000000000001" customHeight="1">
      <c r="A10" s="350" t="s">
        <v>2</v>
      </c>
      <c r="B10" s="351"/>
      <c r="C10" s="297" t="s">
        <v>448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8">
        <v>7330</v>
      </c>
      <c r="S10" s="298"/>
      <c r="T10" s="298"/>
      <c r="U10" s="298"/>
      <c r="V10" s="298">
        <v>210</v>
      </c>
      <c r="W10" s="298"/>
      <c r="X10" s="298"/>
      <c r="Y10" s="298"/>
      <c r="Z10" s="297" t="s">
        <v>454</v>
      </c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8">
        <v>7010</v>
      </c>
      <c r="AQ10" s="298"/>
      <c r="AR10" s="298"/>
      <c r="AS10" s="298"/>
      <c r="AT10" s="147">
        <v>7066</v>
      </c>
      <c r="AU10" s="147"/>
      <c r="AV10" s="147"/>
      <c r="AW10" s="147"/>
    </row>
    <row r="11" spans="1:49" ht="20.100000000000001" customHeight="1">
      <c r="A11" s="350" t="s">
        <v>3</v>
      </c>
      <c r="B11" s="351"/>
      <c r="C11" s="297" t="s">
        <v>449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8">
        <v>7821</v>
      </c>
      <c r="S11" s="298"/>
      <c r="T11" s="298"/>
      <c r="U11" s="298"/>
      <c r="V11" s="298">
        <v>2250</v>
      </c>
      <c r="W11" s="298"/>
      <c r="X11" s="298"/>
      <c r="Y11" s="298"/>
      <c r="Z11" s="297" t="s">
        <v>455</v>
      </c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8">
        <v>3120</v>
      </c>
      <c r="AQ11" s="298"/>
      <c r="AR11" s="298"/>
      <c r="AS11" s="298"/>
      <c r="AT11" s="147">
        <v>2763</v>
      </c>
      <c r="AU11" s="147"/>
      <c r="AV11" s="147"/>
      <c r="AW11" s="147"/>
    </row>
    <row r="12" spans="1:49" ht="20.100000000000001" customHeight="1">
      <c r="A12" s="350" t="s">
        <v>4</v>
      </c>
      <c r="B12" s="351"/>
      <c r="C12" s="300" t="s">
        <v>463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2"/>
      <c r="R12" s="298">
        <v>528</v>
      </c>
      <c r="S12" s="298"/>
      <c r="T12" s="298"/>
      <c r="U12" s="298"/>
      <c r="V12" s="298">
        <v>0</v>
      </c>
      <c r="W12" s="298"/>
      <c r="X12" s="298"/>
      <c r="Y12" s="298"/>
      <c r="Z12" s="297" t="s">
        <v>456</v>
      </c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8">
        <v>951</v>
      </c>
      <c r="AQ12" s="298"/>
      <c r="AR12" s="298"/>
      <c r="AS12" s="298"/>
      <c r="AT12" s="147">
        <v>100</v>
      </c>
      <c r="AU12" s="147"/>
      <c r="AV12" s="147"/>
      <c r="AW12" s="147"/>
    </row>
    <row r="13" spans="1:49" ht="20.100000000000001" customHeight="1">
      <c r="A13" s="350" t="s">
        <v>5</v>
      </c>
      <c r="B13" s="351"/>
      <c r="C13" s="297" t="s">
        <v>450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8"/>
      <c r="S13" s="298"/>
      <c r="T13" s="298"/>
      <c r="U13" s="298"/>
      <c r="V13" s="298">
        <v>22</v>
      </c>
      <c r="W13" s="298"/>
      <c r="X13" s="298"/>
      <c r="Y13" s="298"/>
      <c r="Z13" s="297" t="s">
        <v>465</v>
      </c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8">
        <v>120</v>
      </c>
      <c r="AQ13" s="298"/>
      <c r="AR13" s="298"/>
      <c r="AS13" s="298"/>
      <c r="AT13" s="147"/>
      <c r="AU13" s="147"/>
      <c r="AV13" s="147"/>
      <c r="AW13" s="147"/>
    </row>
    <row r="14" spans="1:49" ht="20.100000000000001" customHeight="1">
      <c r="A14" s="350" t="s">
        <v>6</v>
      </c>
      <c r="B14" s="351"/>
      <c r="C14" s="297" t="s">
        <v>464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8">
        <v>42</v>
      </c>
      <c r="S14" s="298"/>
      <c r="T14" s="298"/>
      <c r="U14" s="298"/>
      <c r="V14" s="298">
        <v>8</v>
      </c>
      <c r="W14" s="298"/>
      <c r="X14" s="298"/>
      <c r="Y14" s="298"/>
      <c r="Z14" s="297" t="s">
        <v>466</v>
      </c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8">
        <v>2700</v>
      </c>
      <c r="AQ14" s="298"/>
      <c r="AR14" s="298"/>
      <c r="AS14" s="298"/>
      <c r="AT14" s="147"/>
      <c r="AU14" s="147"/>
      <c r="AV14" s="147"/>
      <c r="AW14" s="147"/>
    </row>
    <row r="15" spans="1:49" ht="20.100000000000001" customHeight="1">
      <c r="A15" s="350" t="s">
        <v>7</v>
      </c>
      <c r="B15" s="351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8"/>
      <c r="S15" s="298"/>
      <c r="T15" s="298"/>
      <c r="U15" s="298"/>
      <c r="V15" s="298"/>
      <c r="W15" s="298"/>
      <c r="X15" s="298"/>
      <c r="Y15" s="298"/>
      <c r="Z15" s="297" t="s">
        <v>467</v>
      </c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8">
        <v>987</v>
      </c>
      <c r="AQ15" s="298"/>
      <c r="AR15" s="298"/>
      <c r="AS15" s="298"/>
      <c r="AT15" s="147"/>
      <c r="AU15" s="147"/>
      <c r="AV15" s="147"/>
      <c r="AW15" s="147"/>
    </row>
    <row r="16" spans="1:49" ht="20.100000000000001" customHeight="1">
      <c r="A16" s="356" t="s">
        <v>8</v>
      </c>
      <c r="B16" s="357"/>
      <c r="C16" s="311" t="s">
        <v>697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49">
        <f>SUM(R8:U14)</f>
        <v>24833</v>
      </c>
      <c r="S16" s="349"/>
      <c r="T16" s="349"/>
      <c r="U16" s="349"/>
      <c r="V16" s="349">
        <f>SUM(V8:Y14)</f>
        <v>23173</v>
      </c>
      <c r="W16" s="349"/>
      <c r="X16" s="349"/>
      <c r="Y16" s="349"/>
      <c r="Z16" s="311" t="s">
        <v>696</v>
      </c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6">
        <f>SUM(AP8:AS15)</f>
        <v>24833</v>
      </c>
      <c r="AQ16" s="316"/>
      <c r="AR16" s="316"/>
      <c r="AS16" s="316"/>
      <c r="AT16" s="316">
        <f>SUM(AT8:AW15)</f>
        <v>21095</v>
      </c>
      <c r="AU16" s="316"/>
      <c r="AV16" s="316"/>
      <c r="AW16" s="316"/>
    </row>
    <row r="17" spans="1:49" ht="20.100000000000001" customHeight="1">
      <c r="A17" s="356" t="s">
        <v>9</v>
      </c>
      <c r="B17" s="357"/>
      <c r="C17" s="311" t="s">
        <v>452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46"/>
      <c r="S17" s="347"/>
      <c r="T17" s="347"/>
      <c r="U17" s="348"/>
      <c r="V17" s="349">
        <v>1500</v>
      </c>
      <c r="W17" s="349"/>
      <c r="X17" s="349"/>
      <c r="Y17" s="349"/>
      <c r="Z17" s="311" t="s">
        <v>457</v>
      </c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6">
        <v>0</v>
      </c>
      <c r="AQ17" s="316"/>
      <c r="AR17" s="316"/>
      <c r="AS17" s="316"/>
      <c r="AT17" s="316">
        <v>0</v>
      </c>
      <c r="AU17" s="316"/>
      <c r="AV17" s="316"/>
      <c r="AW17" s="316"/>
    </row>
    <row r="18" spans="1:49" s="3" customFormat="1" ht="20.100000000000001" customHeight="1">
      <c r="A18" s="354" t="s">
        <v>10</v>
      </c>
      <c r="B18" s="355"/>
      <c r="C18" s="303" t="s">
        <v>695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44">
        <f>R16+R17</f>
        <v>24833</v>
      </c>
      <c r="S18" s="344"/>
      <c r="T18" s="344"/>
      <c r="U18" s="344"/>
      <c r="V18" s="344">
        <f>V16+V17</f>
        <v>24673</v>
      </c>
      <c r="W18" s="344"/>
      <c r="X18" s="344"/>
      <c r="Y18" s="344"/>
      <c r="Z18" s="305" t="s">
        <v>694</v>
      </c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7"/>
      <c r="AP18" s="308">
        <f>AP16+AP17</f>
        <v>24833</v>
      </c>
      <c r="AQ18" s="308"/>
      <c r="AR18" s="308"/>
      <c r="AS18" s="308"/>
      <c r="AT18" s="308">
        <f>AT16+AT17</f>
        <v>21095</v>
      </c>
      <c r="AU18" s="308"/>
      <c r="AV18" s="308"/>
      <c r="AW18" s="308"/>
    </row>
    <row r="19" spans="1:49" ht="20.100000000000001" customHeight="1">
      <c r="A19" s="358"/>
      <c r="B19" s="358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6"/>
      <c r="S19" s="336"/>
      <c r="T19" s="336"/>
      <c r="U19" s="336"/>
      <c r="V19" s="336"/>
      <c r="W19" s="336"/>
      <c r="X19" s="336"/>
      <c r="Y19" s="336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"/>
      <c r="AP19" s="333"/>
      <c r="AQ19" s="333"/>
      <c r="AR19" s="333"/>
      <c r="AS19" s="333"/>
      <c r="AT19" s="333"/>
      <c r="AU19" s="333"/>
      <c r="AV19" s="333"/>
      <c r="AW19" s="333"/>
    </row>
  </sheetData>
  <mergeCells count="104">
    <mergeCell ref="A11:B11"/>
    <mergeCell ref="C11:Q11"/>
    <mergeCell ref="R11:U11"/>
    <mergeCell ref="V11:Y11"/>
    <mergeCell ref="Z12:AO12"/>
    <mergeCell ref="AP12:AS12"/>
    <mergeCell ref="C9:Q9"/>
    <mergeCell ref="A9:B9"/>
    <mergeCell ref="R9:U9"/>
    <mergeCell ref="Z9:AO9"/>
    <mergeCell ref="Z11:AO11"/>
    <mergeCell ref="A12:B12"/>
    <mergeCell ref="C12:Q12"/>
    <mergeCell ref="R12:U12"/>
    <mergeCell ref="V12:Y12"/>
    <mergeCell ref="AP9:AS9"/>
    <mergeCell ref="V9:Y9"/>
    <mergeCell ref="A10:B10"/>
    <mergeCell ref="C10:Q10"/>
    <mergeCell ref="R10:U10"/>
    <mergeCell ref="V10:Y10"/>
    <mergeCell ref="V17:Y17"/>
    <mergeCell ref="Z17:AO17"/>
    <mergeCell ref="AP17:AS17"/>
    <mergeCell ref="AT17:AW17"/>
    <mergeCell ref="A17:B17"/>
    <mergeCell ref="C17:Q17"/>
    <mergeCell ref="R17:U17"/>
    <mergeCell ref="A16:B16"/>
    <mergeCell ref="C16:Q16"/>
    <mergeCell ref="R16:U16"/>
    <mergeCell ref="V16:Y16"/>
    <mergeCell ref="C15:Q15"/>
    <mergeCell ref="C13:Q13"/>
    <mergeCell ref="R13:U13"/>
    <mergeCell ref="V13:Y13"/>
    <mergeCell ref="AT12:AW12"/>
    <mergeCell ref="A14:B14"/>
    <mergeCell ref="C14:Q14"/>
    <mergeCell ref="R14:U14"/>
    <mergeCell ref="AT15:AW15"/>
    <mergeCell ref="AP13:AS13"/>
    <mergeCell ref="AT13:AW13"/>
    <mergeCell ref="A15:B15"/>
    <mergeCell ref="R15:U15"/>
    <mergeCell ref="V15:Y15"/>
    <mergeCell ref="Z13:AO13"/>
    <mergeCell ref="A13:B13"/>
    <mergeCell ref="V14:Y14"/>
    <mergeCell ref="Z19:AN19"/>
    <mergeCell ref="AP19:AS19"/>
    <mergeCell ref="AT19:AW19"/>
    <mergeCell ref="A19:B19"/>
    <mergeCell ref="C19:Q19"/>
    <mergeCell ref="R19:U19"/>
    <mergeCell ref="V19:Y19"/>
    <mergeCell ref="Z18:AO18"/>
    <mergeCell ref="AP18:AS18"/>
    <mergeCell ref="A18:B18"/>
    <mergeCell ref="C18:Q18"/>
    <mergeCell ref="R18:U18"/>
    <mergeCell ref="V18:Y18"/>
    <mergeCell ref="AT18:AW18"/>
    <mergeCell ref="AT9:AW9"/>
    <mergeCell ref="Z16:AO16"/>
    <mergeCell ref="AP16:AS16"/>
    <mergeCell ref="AT16:AW16"/>
    <mergeCell ref="Z14:AO14"/>
    <mergeCell ref="AP14:AS14"/>
    <mergeCell ref="AT14:AW14"/>
    <mergeCell ref="Z15:AO15"/>
    <mergeCell ref="AP15:AS15"/>
    <mergeCell ref="AP11:AS11"/>
    <mergeCell ref="AT11:AW11"/>
    <mergeCell ref="AP10:AS10"/>
    <mergeCell ref="AT10:AW10"/>
    <mergeCell ref="Z10:AO10"/>
    <mergeCell ref="A8:B8"/>
    <mergeCell ref="C8:Q8"/>
    <mergeCell ref="R8:U8"/>
    <mergeCell ref="V8:Y8"/>
    <mergeCell ref="Z8:AO8"/>
    <mergeCell ref="AT7:AW7"/>
    <mergeCell ref="V6:Y6"/>
    <mergeCell ref="Z6:AO6"/>
    <mergeCell ref="AP6:AS6"/>
    <mergeCell ref="AT6:AW6"/>
    <mergeCell ref="AT8:AW8"/>
    <mergeCell ref="AP8:AS8"/>
    <mergeCell ref="A7:B7"/>
    <mergeCell ref="C7:Q7"/>
    <mergeCell ref="R7:U7"/>
    <mergeCell ref="V7:Y7"/>
    <mergeCell ref="Z7:AO7"/>
    <mergeCell ref="AP7:AS7"/>
    <mergeCell ref="A1:AW1"/>
    <mergeCell ref="A2:AW2"/>
    <mergeCell ref="A3:AW3"/>
    <mergeCell ref="A4:AW4"/>
    <mergeCell ref="A5:B6"/>
    <mergeCell ref="C5:Y5"/>
    <mergeCell ref="Z5:AW5"/>
    <mergeCell ref="C6:Q6"/>
    <mergeCell ref="R6:U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K32"/>
  <sheetViews>
    <sheetView view="pageBreakPreview" zoomScaleSheetLayoutView="100" workbookViewId="0">
      <selection sqref="A1:BK1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23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271" t="s">
        <v>931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</row>
    <row r="2" spans="1:63" ht="28.5" customHeight="1">
      <c r="A2" s="272" t="s">
        <v>443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9"/>
    </row>
    <row r="3" spans="1:63" ht="15" customHeight="1">
      <c r="A3" s="275" t="s">
        <v>447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1"/>
    </row>
    <row r="4" spans="1:63" ht="15.95" customHeight="1">
      <c r="A4" s="332" t="s">
        <v>444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</row>
    <row r="5" spans="1:63" ht="15.95" customHeight="1">
      <c r="A5" s="280" t="s">
        <v>441</v>
      </c>
      <c r="B5" s="280"/>
      <c r="C5" s="353" t="s">
        <v>445</v>
      </c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 t="s">
        <v>446</v>
      </c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</row>
    <row r="6" spans="1:63" ht="35.1" customHeight="1">
      <c r="A6" s="280"/>
      <c r="B6" s="280"/>
      <c r="C6" s="281" t="s">
        <v>26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118"/>
      <c r="S6" s="287" t="s">
        <v>241</v>
      </c>
      <c r="T6" s="283"/>
      <c r="U6" s="283"/>
      <c r="V6" s="283"/>
      <c r="W6" s="287" t="s">
        <v>437</v>
      </c>
      <c r="X6" s="283"/>
      <c r="Y6" s="283"/>
      <c r="Z6" s="283"/>
      <c r="AA6" s="287" t="s">
        <v>438</v>
      </c>
      <c r="AB6" s="283"/>
      <c r="AC6" s="283"/>
      <c r="AD6" s="283"/>
      <c r="AE6" s="287" t="s">
        <v>439</v>
      </c>
      <c r="AF6" s="283"/>
      <c r="AG6" s="283" t="s">
        <v>26</v>
      </c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17"/>
      <c r="AX6" s="287" t="s">
        <v>241</v>
      </c>
      <c r="AY6" s="283"/>
      <c r="AZ6" s="283"/>
      <c r="BA6" s="283"/>
      <c r="BB6" s="287" t="s">
        <v>437</v>
      </c>
      <c r="BC6" s="283"/>
      <c r="BD6" s="283"/>
      <c r="BE6" s="283"/>
      <c r="BF6" s="287" t="s">
        <v>438</v>
      </c>
      <c r="BG6" s="283"/>
      <c r="BH6" s="283"/>
      <c r="BI6" s="283"/>
      <c r="BJ6" s="287" t="s">
        <v>439</v>
      </c>
      <c r="BK6" s="283"/>
    </row>
    <row r="7" spans="1:63">
      <c r="A7" s="352" t="s">
        <v>176</v>
      </c>
      <c r="B7" s="352"/>
      <c r="C7" s="327" t="s">
        <v>177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117"/>
      <c r="S7" s="327" t="s">
        <v>178</v>
      </c>
      <c r="T7" s="327"/>
      <c r="U7" s="327"/>
      <c r="V7" s="327"/>
      <c r="W7" s="327" t="s">
        <v>175</v>
      </c>
      <c r="X7" s="327"/>
      <c r="Y7" s="327"/>
      <c r="Z7" s="327"/>
      <c r="AA7" s="327" t="s">
        <v>440</v>
      </c>
      <c r="AB7" s="327"/>
      <c r="AC7" s="327"/>
      <c r="AD7" s="327"/>
      <c r="AE7" s="327" t="s">
        <v>567</v>
      </c>
      <c r="AF7" s="327"/>
      <c r="AG7" s="327" t="s">
        <v>568</v>
      </c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18"/>
      <c r="AX7" s="326" t="s">
        <v>582</v>
      </c>
      <c r="AY7" s="326"/>
      <c r="AZ7" s="326"/>
      <c r="BA7" s="326"/>
      <c r="BB7" s="326" t="s">
        <v>583</v>
      </c>
      <c r="BC7" s="326"/>
      <c r="BD7" s="326"/>
      <c r="BE7" s="326"/>
      <c r="BF7" s="326" t="s">
        <v>584</v>
      </c>
      <c r="BG7" s="326"/>
      <c r="BH7" s="326"/>
      <c r="BI7" s="326"/>
      <c r="BJ7" s="326" t="s">
        <v>585</v>
      </c>
      <c r="BK7" s="326"/>
    </row>
    <row r="8" spans="1:63" ht="20.100000000000001" customHeight="1">
      <c r="A8" s="350" t="s">
        <v>0</v>
      </c>
      <c r="B8" s="351"/>
      <c r="C8" s="297" t="s">
        <v>451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15" t="s">
        <v>262</v>
      </c>
      <c r="S8" s="298">
        <f>VLOOKUP(R8,'01'!$AC$8:$BH$226,3,)</f>
        <v>187804</v>
      </c>
      <c r="T8" s="298"/>
      <c r="U8" s="298"/>
      <c r="V8" s="298"/>
      <c r="W8" s="323">
        <f>VLOOKUP(R8,'01'!$AC$8:$BH$226,7,)</f>
        <v>0</v>
      </c>
      <c r="X8" s="324"/>
      <c r="Y8" s="324"/>
      <c r="Z8" s="325"/>
      <c r="AA8" s="298">
        <f>VLOOKUP(R8,'01'!$AC$8:$BH$226,27,)</f>
        <v>0</v>
      </c>
      <c r="AB8" s="298"/>
      <c r="AC8" s="298"/>
      <c r="AD8" s="298"/>
      <c r="AE8" s="321" t="str">
        <f>IF(W8&lt;&gt;0,AA8/W8,"n.é.")</f>
        <v>n.é.</v>
      </c>
      <c r="AF8" s="322"/>
      <c r="AG8" s="297" t="s">
        <v>453</v>
      </c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15" t="s">
        <v>32</v>
      </c>
      <c r="AX8" s="298">
        <f>VLOOKUP(AW8,'01'!$AC$8:$BH$226,3,)</f>
        <v>129716</v>
      </c>
      <c r="AY8" s="298"/>
      <c r="AZ8" s="298"/>
      <c r="BA8" s="298"/>
      <c r="BB8" s="323">
        <f>VLOOKUP(AW8,'01'!$AC$8:$BH$226,7,)</f>
        <v>0</v>
      </c>
      <c r="BC8" s="324"/>
      <c r="BD8" s="324"/>
      <c r="BE8" s="325"/>
      <c r="BF8" s="298">
        <f>VLOOKUP(AW8,'01'!$AC$8:$BH$226,27,)</f>
        <v>0</v>
      </c>
      <c r="BG8" s="298"/>
      <c r="BH8" s="298"/>
      <c r="BI8" s="298"/>
      <c r="BJ8" s="321" t="str">
        <f>IF(BB8&lt;&gt;0,BF8/BB8,"n.é.")</f>
        <v>n.é.</v>
      </c>
      <c r="BK8" s="322"/>
    </row>
    <row r="9" spans="1:63" ht="20.100000000000001" customHeight="1">
      <c r="A9" s="350" t="s">
        <v>1</v>
      </c>
      <c r="B9" s="351"/>
      <c r="C9" s="297" t="s">
        <v>448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15" t="s">
        <v>299</v>
      </c>
      <c r="S9" s="298">
        <f>VLOOKUP(R9,'01'!$AC$8:$BH$226,3,)</f>
        <v>89320</v>
      </c>
      <c r="T9" s="298"/>
      <c r="U9" s="298"/>
      <c r="V9" s="298"/>
      <c r="W9" s="323">
        <f>VLOOKUP(R9,'01'!$AC$8:$BH$226,7,)</f>
        <v>0</v>
      </c>
      <c r="X9" s="324"/>
      <c r="Y9" s="324"/>
      <c r="Z9" s="325"/>
      <c r="AA9" s="298">
        <f>VLOOKUP(R9,'01'!$AC$8:$BH$226,27,)</f>
        <v>0</v>
      </c>
      <c r="AB9" s="298"/>
      <c r="AC9" s="298"/>
      <c r="AD9" s="298"/>
      <c r="AE9" s="321" t="str">
        <f t="shared" ref="AE9:AE11" si="0">IF(W9&lt;&gt;0,AA9/W9,"n.é.")</f>
        <v>n.é.</v>
      </c>
      <c r="AF9" s="322"/>
      <c r="AG9" s="297" t="s">
        <v>458</v>
      </c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15" t="s">
        <v>52</v>
      </c>
      <c r="AX9" s="298">
        <f>VLOOKUP(AW9,'01'!$AC$8:$BH$226,3,)</f>
        <v>35540</v>
      </c>
      <c r="AY9" s="298"/>
      <c r="AZ9" s="298"/>
      <c r="BA9" s="298"/>
      <c r="BB9" s="323">
        <f>VLOOKUP(AW9,'01'!$AC$8:$BH$226,7,)</f>
        <v>0</v>
      </c>
      <c r="BC9" s="324"/>
      <c r="BD9" s="324"/>
      <c r="BE9" s="325"/>
      <c r="BF9" s="298">
        <f>VLOOKUP(AW9,'01'!$AC$8:$BH$226,27,)</f>
        <v>0</v>
      </c>
      <c r="BG9" s="298"/>
      <c r="BH9" s="298"/>
      <c r="BI9" s="298"/>
      <c r="BJ9" s="321" t="str">
        <f t="shared" ref="BJ9:BJ12" si="1">IF(BB9&lt;&gt;0,BF9/BB9,"n.é.")</f>
        <v>n.é.</v>
      </c>
      <c r="BK9" s="322"/>
    </row>
    <row r="10" spans="1:63" ht="20.100000000000001" customHeight="1">
      <c r="A10" s="350" t="s">
        <v>2</v>
      </c>
      <c r="B10" s="351"/>
      <c r="C10" s="297" t="s">
        <v>449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15" t="s">
        <v>320</v>
      </c>
      <c r="S10" s="298">
        <f>VLOOKUP(R10,'01'!$AC$8:$BH$226,3,)</f>
        <v>42797</v>
      </c>
      <c r="T10" s="298"/>
      <c r="U10" s="298"/>
      <c r="V10" s="298"/>
      <c r="W10" s="323">
        <f>VLOOKUP(R10,'01'!$AC$8:$BH$226,7,)</f>
        <v>0</v>
      </c>
      <c r="X10" s="324"/>
      <c r="Y10" s="324"/>
      <c r="Z10" s="325"/>
      <c r="AA10" s="298">
        <f>VLOOKUP(R10,'01'!$AC$8:$BH$226,27,)</f>
        <v>0</v>
      </c>
      <c r="AB10" s="298"/>
      <c r="AC10" s="298"/>
      <c r="AD10" s="298"/>
      <c r="AE10" s="321" t="str">
        <f t="shared" si="0"/>
        <v>n.é.</v>
      </c>
      <c r="AF10" s="322"/>
      <c r="AG10" s="297" t="s">
        <v>454</v>
      </c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15" t="s">
        <v>57</v>
      </c>
      <c r="AX10" s="298">
        <f>VLOOKUP(AW10,'01'!$AC$8:$BH$226,3,)</f>
        <v>97448</v>
      </c>
      <c r="AY10" s="298"/>
      <c r="AZ10" s="298"/>
      <c r="BA10" s="298"/>
      <c r="BB10" s="323">
        <f>VLOOKUP(AW10,'01'!$AC$8:$BH$226,7,)</f>
        <v>0</v>
      </c>
      <c r="BC10" s="324"/>
      <c r="BD10" s="324"/>
      <c r="BE10" s="325"/>
      <c r="BF10" s="298">
        <f>VLOOKUP(AW10,'01'!$AC$8:$BH$226,27,)</f>
        <v>0</v>
      </c>
      <c r="BG10" s="298"/>
      <c r="BH10" s="298"/>
      <c r="BI10" s="298"/>
      <c r="BJ10" s="321" t="str">
        <f t="shared" si="1"/>
        <v>n.é.</v>
      </c>
      <c r="BK10" s="322"/>
    </row>
    <row r="11" spans="1:63" ht="20.100000000000001" customHeight="1">
      <c r="A11" s="350" t="s">
        <v>3</v>
      </c>
      <c r="B11" s="351"/>
      <c r="C11" s="297" t="s">
        <v>450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15" t="s">
        <v>336</v>
      </c>
      <c r="S11" s="298">
        <f>VLOOKUP(R11,'01'!$AC$8:$BH$226,3,)</f>
        <v>1300</v>
      </c>
      <c r="T11" s="298"/>
      <c r="U11" s="298"/>
      <c r="V11" s="298"/>
      <c r="W11" s="323">
        <f>VLOOKUP(R11,'01'!$AC$8:$BH$226,7,)</f>
        <v>0</v>
      </c>
      <c r="X11" s="324"/>
      <c r="Y11" s="324"/>
      <c r="Z11" s="325"/>
      <c r="AA11" s="298">
        <f>VLOOKUP(R11,'01'!$AC$8:$BH$226,27,)</f>
        <v>0</v>
      </c>
      <c r="AB11" s="298"/>
      <c r="AC11" s="298"/>
      <c r="AD11" s="298"/>
      <c r="AE11" s="321" t="str">
        <f t="shared" si="0"/>
        <v>n.é.</v>
      </c>
      <c r="AF11" s="322"/>
      <c r="AG11" s="297" t="s">
        <v>455</v>
      </c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15" t="s">
        <v>58</v>
      </c>
      <c r="AX11" s="298">
        <f>VLOOKUP(AW11,'01'!$AC$8:$BH$206,3,)</f>
        <v>10580</v>
      </c>
      <c r="AY11" s="298"/>
      <c r="AZ11" s="298"/>
      <c r="BA11" s="298"/>
      <c r="BB11" s="323">
        <f>VLOOKUP(AW11,'01'!$AC$8:$BH$226,7,)</f>
        <v>0</v>
      </c>
      <c r="BC11" s="324"/>
      <c r="BD11" s="324"/>
      <c r="BE11" s="325"/>
      <c r="BF11" s="298">
        <f>VLOOKUP(AW11,'01'!$AC$8:$BH$226,27,)</f>
        <v>0</v>
      </c>
      <c r="BG11" s="298"/>
      <c r="BH11" s="298"/>
      <c r="BI11" s="298"/>
      <c r="BJ11" s="321" t="str">
        <f t="shared" si="1"/>
        <v>n.é.</v>
      </c>
      <c r="BK11" s="322"/>
    </row>
    <row r="12" spans="1:63" ht="20.100000000000001" customHeight="1">
      <c r="A12" s="350" t="s">
        <v>4</v>
      </c>
      <c r="B12" s="351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15"/>
      <c r="S12" s="323"/>
      <c r="T12" s="324"/>
      <c r="U12" s="324"/>
      <c r="V12" s="325"/>
      <c r="W12" s="298"/>
      <c r="X12" s="298"/>
      <c r="Y12" s="298"/>
      <c r="Z12" s="298"/>
      <c r="AA12" s="298"/>
      <c r="AB12" s="298"/>
      <c r="AC12" s="298"/>
      <c r="AD12" s="298"/>
      <c r="AE12" s="148"/>
      <c r="AF12" s="149"/>
      <c r="AG12" s="297" t="s">
        <v>456</v>
      </c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15" t="s">
        <v>59</v>
      </c>
      <c r="AX12" s="298">
        <f>VLOOKUP(AW12,'01'!$AC$8:$BH$206,3,)</f>
        <v>9604</v>
      </c>
      <c r="AY12" s="298"/>
      <c r="AZ12" s="298"/>
      <c r="BA12" s="298"/>
      <c r="BB12" s="323">
        <f>VLOOKUP(AW12,'01'!$AC$8:$BH$226,7,)</f>
        <v>0</v>
      </c>
      <c r="BC12" s="324"/>
      <c r="BD12" s="324"/>
      <c r="BE12" s="325"/>
      <c r="BF12" s="298">
        <f>VLOOKUP(AW12,'01'!$AC$8:$BH$226,27,)</f>
        <v>0</v>
      </c>
      <c r="BG12" s="298"/>
      <c r="BH12" s="298"/>
      <c r="BI12" s="298"/>
      <c r="BJ12" s="321" t="str">
        <f t="shared" si="1"/>
        <v>n.é.</v>
      </c>
      <c r="BK12" s="322"/>
    </row>
    <row r="13" spans="1:63" ht="20.100000000000001" customHeight="1">
      <c r="A13" s="356" t="s">
        <v>5</v>
      </c>
      <c r="B13" s="357"/>
      <c r="C13" s="311" t="s">
        <v>552</v>
      </c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16"/>
      <c r="S13" s="346">
        <f>SUM(S8:V12)</f>
        <v>321221</v>
      </c>
      <c r="T13" s="347"/>
      <c r="U13" s="347"/>
      <c r="V13" s="348"/>
      <c r="W13" s="349">
        <f>SUM(W8:Z12)</f>
        <v>0</v>
      </c>
      <c r="X13" s="349"/>
      <c r="Y13" s="349"/>
      <c r="Z13" s="349"/>
      <c r="AA13" s="349">
        <f>SUM(AA8:AD12)</f>
        <v>0</v>
      </c>
      <c r="AB13" s="349"/>
      <c r="AC13" s="349"/>
      <c r="AD13" s="349"/>
      <c r="AE13" s="309" t="str">
        <f>IF(W13&lt;&gt;0,AA13/W13,"n.é.")</f>
        <v>n.é.</v>
      </c>
      <c r="AF13" s="310"/>
      <c r="AG13" s="311" t="s">
        <v>554</v>
      </c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19"/>
      <c r="AX13" s="345">
        <f>SUM(AX8:BA12)</f>
        <v>282888</v>
      </c>
      <c r="AY13" s="345"/>
      <c r="AZ13" s="345"/>
      <c r="BA13" s="345"/>
      <c r="BB13" s="345">
        <f>SUM(BB8:BE12)</f>
        <v>0</v>
      </c>
      <c r="BC13" s="345"/>
      <c r="BD13" s="345"/>
      <c r="BE13" s="345"/>
      <c r="BF13" s="345">
        <f>SUM(BF8:BI12)</f>
        <v>0</v>
      </c>
      <c r="BG13" s="345"/>
      <c r="BH13" s="345"/>
      <c r="BI13" s="345"/>
      <c r="BJ13" s="309" t="str">
        <f t="shared" ref="BJ13" si="2">IF(BB13&lt;&gt;0,BF13/BB13,"n.é.")</f>
        <v>n.é.</v>
      </c>
      <c r="BK13" s="310"/>
    </row>
    <row r="14" spans="1:63" ht="20.100000000000001" customHeight="1">
      <c r="A14" s="356" t="s">
        <v>6</v>
      </c>
      <c r="B14" s="357"/>
      <c r="C14" s="311" t="s">
        <v>452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16" t="s">
        <v>380</v>
      </c>
      <c r="S14" s="346">
        <f>VLOOKUP(R11,'01'!$AC$8:$BH$226,3,)</f>
        <v>1300</v>
      </c>
      <c r="T14" s="347"/>
      <c r="U14" s="347"/>
      <c r="V14" s="348"/>
      <c r="W14" s="346">
        <f>VLOOKUP(R14,'01'!$AC$8:$BH$226,7,)</f>
        <v>0</v>
      </c>
      <c r="X14" s="347"/>
      <c r="Y14" s="347"/>
      <c r="Z14" s="348"/>
      <c r="AA14" s="346">
        <f>VLOOKUP(R14,'01'!$AC$8:$BH$226,27,)</f>
        <v>0</v>
      </c>
      <c r="AB14" s="347"/>
      <c r="AC14" s="347"/>
      <c r="AD14" s="348"/>
      <c r="AE14" s="309" t="str">
        <f>IF(W14&lt;&gt;0,AA14/W14,"n.é.")</f>
        <v>n.é.</v>
      </c>
      <c r="AF14" s="310"/>
      <c r="AG14" s="311" t="s">
        <v>457</v>
      </c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19" t="s">
        <v>415</v>
      </c>
      <c r="AX14" s="337">
        <f>VLOOKUP(AW14,'01'!$AC$8:$BH$226,3,)</f>
        <v>4671</v>
      </c>
      <c r="AY14" s="338"/>
      <c r="AZ14" s="338"/>
      <c r="BA14" s="339"/>
      <c r="BB14" s="337">
        <f>VLOOKUP(AW14,'01'!$AC$8:$BH$226,7,)</f>
        <v>0</v>
      </c>
      <c r="BC14" s="338"/>
      <c r="BD14" s="338"/>
      <c r="BE14" s="339"/>
      <c r="BF14" s="337">
        <f>VLOOKUP(AW14,'01'!$AC$8:$BH$226,27,)</f>
        <v>0</v>
      </c>
      <c r="BG14" s="338"/>
      <c r="BH14" s="338"/>
      <c r="BI14" s="339"/>
      <c r="BJ14" s="309" t="str">
        <f>IF(BB14&gt;0,BF14/BB14,"n.é.")</f>
        <v>n.é.</v>
      </c>
      <c r="BK14" s="310"/>
    </row>
    <row r="15" spans="1:63" s="3" customFormat="1" ht="20.100000000000001" customHeight="1">
      <c r="A15" s="354" t="s">
        <v>7</v>
      </c>
      <c r="B15" s="355"/>
      <c r="C15" s="303" t="s">
        <v>553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119"/>
      <c r="S15" s="341">
        <f>S13+S14</f>
        <v>322521</v>
      </c>
      <c r="T15" s="342"/>
      <c r="U15" s="342"/>
      <c r="V15" s="343"/>
      <c r="W15" s="344">
        <f>W13+W14</f>
        <v>0</v>
      </c>
      <c r="X15" s="344"/>
      <c r="Y15" s="344"/>
      <c r="Z15" s="344"/>
      <c r="AA15" s="344">
        <f>AA13+AA14</f>
        <v>0</v>
      </c>
      <c r="AB15" s="344"/>
      <c r="AC15" s="344"/>
      <c r="AD15" s="344"/>
      <c r="AE15" s="295" t="str">
        <f>IF(W15&lt;&gt;0,AA15/W15,"n.é.")</f>
        <v>n.é.</v>
      </c>
      <c r="AF15" s="296"/>
      <c r="AG15" s="305" t="s">
        <v>555</v>
      </c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7"/>
      <c r="AW15" s="20"/>
      <c r="AX15" s="360">
        <f>AX13+AX14</f>
        <v>287559</v>
      </c>
      <c r="AY15" s="360"/>
      <c r="AZ15" s="360"/>
      <c r="BA15" s="360"/>
      <c r="BB15" s="360">
        <f t="shared" ref="BB15" si="3">BB13+BB14</f>
        <v>0</v>
      </c>
      <c r="BC15" s="360"/>
      <c r="BD15" s="360"/>
      <c r="BE15" s="360"/>
      <c r="BF15" s="360">
        <f t="shared" ref="BF15" si="4">BF13+BF14</f>
        <v>0</v>
      </c>
      <c r="BG15" s="360"/>
      <c r="BH15" s="360"/>
      <c r="BI15" s="360"/>
      <c r="BJ15" s="295" t="str">
        <f>IF(BB15&gt;0,BF15/BB15,"n.é.")</f>
        <v>n.é.</v>
      </c>
      <c r="BK15" s="296"/>
    </row>
    <row r="16" spans="1:63" ht="20.100000000000001" customHeight="1">
      <c r="A16" s="350" t="s">
        <v>8</v>
      </c>
      <c r="B16" s="351"/>
      <c r="C16" s="297" t="s">
        <v>459</v>
      </c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115"/>
      <c r="S16" s="298" t="str">
        <f>IF(AX15-S15&gt;0,AX15-S15,"")</f>
        <v/>
      </c>
      <c r="T16" s="298"/>
      <c r="U16" s="298"/>
      <c r="V16" s="298"/>
      <c r="W16" s="298" t="str">
        <f t="shared" ref="W16" si="5">IF(BB15-W15&gt;0,BB15-W15,"")</f>
        <v/>
      </c>
      <c r="X16" s="298"/>
      <c r="Y16" s="298"/>
      <c r="Z16" s="298"/>
      <c r="AA16" s="298" t="str">
        <f t="shared" ref="AA16" si="6">IF(BF15-AA15&gt;0,BF15-AA15,"")</f>
        <v/>
      </c>
      <c r="AB16" s="298"/>
      <c r="AC16" s="298"/>
      <c r="AD16" s="298"/>
      <c r="AE16" s="340"/>
      <c r="AF16" s="340"/>
      <c r="AG16" s="300" t="s">
        <v>460</v>
      </c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2"/>
      <c r="AW16" s="21"/>
      <c r="AX16" s="298">
        <f>IF(S15-AX15&gt;0,S15-AX15,"")</f>
        <v>34962</v>
      </c>
      <c r="AY16" s="298"/>
      <c r="AZ16" s="298"/>
      <c r="BA16" s="298"/>
      <c r="BB16" s="298" t="str">
        <f t="shared" ref="BB16" si="7">IF(W15-BB15&gt;0,W15-BB15,"")</f>
        <v/>
      </c>
      <c r="BC16" s="298"/>
      <c r="BD16" s="298"/>
      <c r="BE16" s="298"/>
      <c r="BF16" s="298" t="str">
        <f t="shared" ref="BF16" si="8">IF(AA15-BF15&gt;0,AA15-BF15,"")</f>
        <v/>
      </c>
      <c r="BG16" s="298"/>
      <c r="BH16" s="298"/>
      <c r="BI16" s="298"/>
      <c r="BJ16" s="334"/>
      <c r="BK16" s="334"/>
    </row>
    <row r="17" spans="1:63" ht="20.100000000000001" customHeight="1">
      <c r="A17" s="358"/>
      <c r="B17" s="358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11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59"/>
      <c r="AF17" s="359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116"/>
      <c r="AW17" s="22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</row>
    <row r="18" spans="1:63" ht="28.5" customHeight="1">
      <c r="A18" s="272" t="s">
        <v>443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9"/>
    </row>
    <row r="19" spans="1:63" ht="15" customHeight="1">
      <c r="A19" s="275" t="s">
        <v>461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1"/>
    </row>
    <row r="20" spans="1:63" ht="15.95" customHeight="1">
      <c r="A20" s="332" t="s">
        <v>444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</row>
    <row r="21" spans="1:63" ht="15.95" customHeight="1">
      <c r="A21" s="280" t="s">
        <v>441</v>
      </c>
      <c r="B21" s="280"/>
      <c r="C21" s="353" t="s">
        <v>445</v>
      </c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 t="s">
        <v>446</v>
      </c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</row>
    <row r="22" spans="1:63" ht="35.1" customHeight="1">
      <c r="A22" s="280"/>
      <c r="B22" s="280"/>
      <c r="C22" s="281" t="s">
        <v>26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118"/>
      <c r="S22" s="287" t="s">
        <v>241</v>
      </c>
      <c r="T22" s="283"/>
      <c r="U22" s="283"/>
      <c r="V22" s="283"/>
      <c r="W22" s="287" t="s">
        <v>437</v>
      </c>
      <c r="X22" s="283"/>
      <c r="Y22" s="283"/>
      <c r="Z22" s="283"/>
      <c r="AA22" s="287" t="s">
        <v>438</v>
      </c>
      <c r="AB22" s="283"/>
      <c r="AC22" s="283"/>
      <c r="AD22" s="283"/>
      <c r="AE22" s="287" t="s">
        <v>439</v>
      </c>
      <c r="AF22" s="283"/>
      <c r="AG22" s="283" t="s">
        <v>26</v>
      </c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17"/>
      <c r="AX22" s="287" t="s">
        <v>241</v>
      </c>
      <c r="AY22" s="283"/>
      <c r="AZ22" s="283"/>
      <c r="BA22" s="283"/>
      <c r="BB22" s="287" t="s">
        <v>437</v>
      </c>
      <c r="BC22" s="283"/>
      <c r="BD22" s="283"/>
      <c r="BE22" s="283"/>
      <c r="BF22" s="287" t="s">
        <v>438</v>
      </c>
      <c r="BG22" s="283"/>
      <c r="BH22" s="283"/>
      <c r="BI22" s="283"/>
      <c r="BJ22" s="287" t="s">
        <v>439</v>
      </c>
      <c r="BK22" s="283"/>
    </row>
    <row r="23" spans="1:63">
      <c r="A23" s="352" t="s">
        <v>176</v>
      </c>
      <c r="B23" s="352"/>
      <c r="C23" s="327" t="s">
        <v>177</v>
      </c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117"/>
      <c r="S23" s="327" t="s">
        <v>178</v>
      </c>
      <c r="T23" s="327"/>
      <c r="U23" s="327"/>
      <c r="V23" s="327"/>
      <c r="W23" s="327" t="s">
        <v>175</v>
      </c>
      <c r="X23" s="327"/>
      <c r="Y23" s="327"/>
      <c r="Z23" s="327"/>
      <c r="AA23" s="327" t="s">
        <v>440</v>
      </c>
      <c r="AB23" s="327"/>
      <c r="AC23" s="327"/>
      <c r="AD23" s="327"/>
      <c r="AE23" s="327" t="s">
        <v>567</v>
      </c>
      <c r="AF23" s="327"/>
      <c r="AG23" s="327" t="s">
        <v>568</v>
      </c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18"/>
      <c r="AX23" s="326" t="s">
        <v>582</v>
      </c>
      <c r="AY23" s="326"/>
      <c r="AZ23" s="326"/>
      <c r="BA23" s="326"/>
      <c r="BB23" s="326" t="s">
        <v>583</v>
      </c>
      <c r="BC23" s="326"/>
      <c r="BD23" s="326"/>
      <c r="BE23" s="326"/>
      <c r="BF23" s="326" t="s">
        <v>584</v>
      </c>
      <c r="BG23" s="326"/>
      <c r="BH23" s="326"/>
      <c r="BI23" s="326"/>
      <c r="BJ23" s="326" t="s">
        <v>585</v>
      </c>
      <c r="BK23" s="326"/>
    </row>
    <row r="24" spans="1:63" ht="20.100000000000001" customHeight="1">
      <c r="A24" s="350" t="s">
        <v>0</v>
      </c>
      <c r="B24" s="351"/>
      <c r="C24" s="297" t="s">
        <v>462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15" t="s">
        <v>271</v>
      </c>
      <c r="S24" s="298">
        <f>VLOOKUP(R24,'01'!$AC$8:$BH$226,3,)</f>
        <v>43664</v>
      </c>
      <c r="T24" s="298"/>
      <c r="U24" s="298"/>
      <c r="V24" s="298"/>
      <c r="W24" s="323">
        <f>VLOOKUP(R24,'01'!$AC$8:$BH$226,7,)</f>
        <v>0</v>
      </c>
      <c r="X24" s="324"/>
      <c r="Y24" s="324"/>
      <c r="Z24" s="325"/>
      <c r="AA24" s="298">
        <f>VLOOKUP(R24,'01'!$AC$8:$BH$226,27,)</f>
        <v>0</v>
      </c>
      <c r="AB24" s="298"/>
      <c r="AC24" s="298"/>
      <c r="AD24" s="298"/>
      <c r="AE24" s="321" t="str">
        <f>IF(W24&lt;&gt;0,AA24/W24,"n.é.")</f>
        <v>n.é.</v>
      </c>
      <c r="AF24" s="322"/>
      <c r="AG24" s="297" t="s">
        <v>465</v>
      </c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4" t="s">
        <v>60</v>
      </c>
      <c r="AX24" s="298">
        <f>VLOOKUP(AW24,'01'!$AC$8:$BH$226,3,)</f>
        <v>80115</v>
      </c>
      <c r="AY24" s="298"/>
      <c r="AZ24" s="298"/>
      <c r="BA24" s="298"/>
      <c r="BB24" s="323">
        <f>VLOOKUP(AW24,'01'!$AC$8:$BH$226,7,)</f>
        <v>0</v>
      </c>
      <c r="BC24" s="324"/>
      <c r="BD24" s="324"/>
      <c r="BE24" s="325"/>
      <c r="BF24" s="298">
        <f>VLOOKUP(AW24,'01'!$AC$8:$BH$226,27,)</f>
        <v>0</v>
      </c>
      <c r="BG24" s="298"/>
      <c r="BH24" s="298"/>
      <c r="BI24" s="298"/>
      <c r="BJ24" s="321" t="str">
        <f>IF(BB24&lt;&gt;0,BF24/BB24,"n.é.")</f>
        <v>n.é.</v>
      </c>
      <c r="BK24" s="322"/>
    </row>
    <row r="25" spans="1:63" ht="20.100000000000001" customHeight="1">
      <c r="A25" s="350" t="s">
        <v>1</v>
      </c>
      <c r="B25" s="351"/>
      <c r="C25" s="297" t="s">
        <v>463</v>
      </c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15" t="s">
        <v>331</v>
      </c>
      <c r="S25" s="298">
        <f>VLOOKUP(R25,'01'!$AC$8:$BH$226,3,)</f>
        <v>0</v>
      </c>
      <c r="T25" s="298"/>
      <c r="U25" s="298"/>
      <c r="V25" s="298"/>
      <c r="W25" s="323">
        <f>VLOOKUP(R25,'01'!$AC$8:$BH$226,7,)</f>
        <v>0</v>
      </c>
      <c r="X25" s="324"/>
      <c r="Y25" s="324"/>
      <c r="Z25" s="325"/>
      <c r="AA25" s="298">
        <f>VLOOKUP(R25,'01'!$AC$8:$BH$206,27,)</f>
        <v>0</v>
      </c>
      <c r="AB25" s="298"/>
      <c r="AC25" s="298"/>
      <c r="AD25" s="298"/>
      <c r="AE25" s="321" t="str">
        <f>IF(W25&gt;0,AA25/W25,"n.é.")</f>
        <v>n.é.</v>
      </c>
      <c r="AF25" s="322"/>
      <c r="AG25" s="297" t="s">
        <v>466</v>
      </c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4" t="s">
        <v>61</v>
      </c>
      <c r="AX25" s="298">
        <f>VLOOKUP(AW25,'01'!$AC$8:$BH$226,3,)</f>
        <v>10614</v>
      </c>
      <c r="AY25" s="298"/>
      <c r="AZ25" s="298"/>
      <c r="BA25" s="298"/>
      <c r="BB25" s="323">
        <f>VLOOKUP(AW25,'01'!$AC$8:$BH$226,7,)</f>
        <v>0</v>
      </c>
      <c r="BC25" s="324"/>
      <c r="BD25" s="324"/>
      <c r="BE25" s="325"/>
      <c r="BF25" s="298">
        <f>VLOOKUP(AW25,'01'!$AC$8:$BH$226,27,)</f>
        <v>0</v>
      </c>
      <c r="BG25" s="298"/>
      <c r="BH25" s="298"/>
      <c r="BI25" s="298"/>
      <c r="BJ25" s="321" t="str">
        <f t="shared" ref="BJ25:BJ26" si="9">IF(BB25&lt;&gt;0,BF25/BB25,"n.é.")</f>
        <v>n.é.</v>
      </c>
      <c r="BK25" s="322"/>
    </row>
    <row r="26" spans="1:63" ht="20.100000000000001" customHeight="1">
      <c r="A26" s="350" t="s">
        <v>2</v>
      </c>
      <c r="B26" s="351"/>
      <c r="C26" s="297" t="s">
        <v>464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15" t="s">
        <v>341</v>
      </c>
      <c r="S26" s="298">
        <f>VLOOKUP(R26,'01'!$AC$8:$BH$226,3,)</f>
        <v>20</v>
      </c>
      <c r="T26" s="298"/>
      <c r="U26" s="298"/>
      <c r="V26" s="298"/>
      <c r="W26" s="323">
        <f>VLOOKUP(R26,'01'!$AC$8:$BH$226,7,)</f>
        <v>0</v>
      </c>
      <c r="X26" s="324"/>
      <c r="Y26" s="324"/>
      <c r="Z26" s="325"/>
      <c r="AA26" s="298">
        <f>VLOOKUP(R26,'01'!$AC$8:$BH$206,27,)</f>
        <v>0</v>
      </c>
      <c r="AB26" s="298"/>
      <c r="AC26" s="298"/>
      <c r="AD26" s="298"/>
      <c r="AE26" s="321" t="str">
        <f>IF(W26&lt;&gt;0,AA26/W26,"n.é.")</f>
        <v>n.é.</v>
      </c>
      <c r="AF26" s="322"/>
      <c r="AG26" s="297" t="s">
        <v>467</v>
      </c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4" t="s">
        <v>62</v>
      </c>
      <c r="AX26" s="298">
        <f>VLOOKUP(AW26,'01'!$AC$8:$BH$226,3,)</f>
        <v>17</v>
      </c>
      <c r="AY26" s="298"/>
      <c r="AZ26" s="298"/>
      <c r="BA26" s="298"/>
      <c r="BB26" s="323">
        <f>VLOOKUP(AW26,'01'!$AC$8:$BH$226,7,)</f>
        <v>0</v>
      </c>
      <c r="BC26" s="324"/>
      <c r="BD26" s="324"/>
      <c r="BE26" s="325"/>
      <c r="BF26" s="298">
        <f>VLOOKUP(AW26,'01'!$AC$8:$BH$226,27,)</f>
        <v>0</v>
      </c>
      <c r="BG26" s="298"/>
      <c r="BH26" s="298"/>
      <c r="BI26" s="298"/>
      <c r="BJ26" s="321" t="str">
        <f t="shared" si="9"/>
        <v>n.é.</v>
      </c>
      <c r="BK26" s="322"/>
    </row>
    <row r="27" spans="1:63" ht="20.100000000000001" customHeight="1">
      <c r="A27" s="350" t="s">
        <v>3</v>
      </c>
      <c r="B27" s="351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115"/>
      <c r="S27" s="317"/>
      <c r="T27" s="317"/>
      <c r="U27" s="317"/>
      <c r="V27" s="317"/>
      <c r="W27" s="317"/>
      <c r="X27" s="317"/>
      <c r="Y27" s="317"/>
      <c r="Z27" s="317"/>
      <c r="AA27" s="318"/>
      <c r="AB27" s="319"/>
      <c r="AC27" s="319"/>
      <c r="AD27" s="320"/>
      <c r="AE27" s="299"/>
      <c r="AF27" s="299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4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</row>
    <row r="28" spans="1:63" ht="20.100000000000001" customHeight="1">
      <c r="A28" s="350" t="s">
        <v>4</v>
      </c>
      <c r="B28" s="351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115"/>
      <c r="S28" s="317"/>
      <c r="T28" s="317"/>
      <c r="U28" s="317"/>
      <c r="V28" s="317"/>
      <c r="W28" s="317"/>
      <c r="X28" s="317"/>
      <c r="Y28" s="317"/>
      <c r="Z28" s="317"/>
      <c r="AA28" s="318"/>
      <c r="AB28" s="319"/>
      <c r="AC28" s="319"/>
      <c r="AD28" s="320"/>
      <c r="AE28" s="299"/>
      <c r="AF28" s="299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4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</row>
    <row r="29" spans="1:63" ht="20.100000000000001" customHeight="1">
      <c r="A29" s="356" t="s">
        <v>5</v>
      </c>
      <c r="B29" s="357"/>
      <c r="C29" s="311" t="s">
        <v>552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120"/>
      <c r="S29" s="312">
        <f>SUM(S24:V28)</f>
        <v>43684</v>
      </c>
      <c r="T29" s="312"/>
      <c r="U29" s="312"/>
      <c r="V29" s="312"/>
      <c r="W29" s="312">
        <f t="shared" ref="W29" si="10">SUM(W24:Z28)</f>
        <v>0</v>
      </c>
      <c r="X29" s="312"/>
      <c r="Y29" s="312"/>
      <c r="Z29" s="312"/>
      <c r="AA29" s="312">
        <f t="shared" ref="AA29" si="11">SUM(AA24:AD28)</f>
        <v>0</v>
      </c>
      <c r="AB29" s="312"/>
      <c r="AC29" s="312"/>
      <c r="AD29" s="312"/>
      <c r="AE29" s="309" t="str">
        <f>IF(W29&lt;&gt;0,AA29/W29,"n.é.")</f>
        <v>n.é.</v>
      </c>
      <c r="AF29" s="310"/>
      <c r="AG29" s="311" t="s">
        <v>554</v>
      </c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25"/>
      <c r="AX29" s="316">
        <f>SUM(AX24:BA28)</f>
        <v>90746</v>
      </c>
      <c r="AY29" s="316"/>
      <c r="AZ29" s="316"/>
      <c r="BA29" s="316"/>
      <c r="BB29" s="316">
        <f t="shared" ref="BB29" si="12">SUM(BB24:BE28)</f>
        <v>0</v>
      </c>
      <c r="BC29" s="316"/>
      <c r="BD29" s="316"/>
      <c r="BE29" s="316"/>
      <c r="BF29" s="316">
        <f t="shared" ref="BF29" si="13">SUM(BF24:BI28)</f>
        <v>0</v>
      </c>
      <c r="BG29" s="316"/>
      <c r="BH29" s="316"/>
      <c r="BI29" s="316"/>
      <c r="BJ29" s="309" t="str">
        <f t="shared" ref="BJ29" si="14">IF(BB29&lt;&gt;0,BF29/BB29,"n.é.")</f>
        <v>n.é.</v>
      </c>
      <c r="BK29" s="310"/>
    </row>
    <row r="30" spans="1:63" ht="20.100000000000001" customHeight="1">
      <c r="A30" s="356" t="s">
        <v>6</v>
      </c>
      <c r="B30" s="357"/>
      <c r="C30" s="311" t="s">
        <v>452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120"/>
      <c r="S30" s="312">
        <v>0</v>
      </c>
      <c r="T30" s="312"/>
      <c r="U30" s="312"/>
      <c r="V30" s="312"/>
      <c r="W30" s="312">
        <v>0</v>
      </c>
      <c r="X30" s="312"/>
      <c r="Y30" s="312"/>
      <c r="Z30" s="312"/>
      <c r="AA30" s="313">
        <v>0</v>
      </c>
      <c r="AB30" s="314"/>
      <c r="AC30" s="314"/>
      <c r="AD30" s="315"/>
      <c r="AE30" s="309" t="str">
        <f>IF(W30&gt;0,AA30/W30,"n.é.")</f>
        <v>n.é.</v>
      </c>
      <c r="AF30" s="310"/>
      <c r="AG30" s="311" t="s">
        <v>457</v>
      </c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25"/>
      <c r="AX30" s="316">
        <v>0</v>
      </c>
      <c r="AY30" s="316"/>
      <c r="AZ30" s="316"/>
      <c r="BA30" s="316"/>
      <c r="BB30" s="316">
        <v>0</v>
      </c>
      <c r="BC30" s="316"/>
      <c r="BD30" s="316"/>
      <c r="BE30" s="316"/>
      <c r="BF30" s="316">
        <v>0</v>
      </c>
      <c r="BG30" s="316"/>
      <c r="BH30" s="316"/>
      <c r="BI30" s="316"/>
      <c r="BJ30" s="309" t="str">
        <f>IF(BB30&gt;0,BF30/BB30,"n.é.")</f>
        <v>n.é.</v>
      </c>
      <c r="BK30" s="310"/>
    </row>
    <row r="31" spans="1:63" s="3" customFormat="1" ht="20.100000000000001" customHeight="1">
      <c r="A31" s="354" t="s">
        <v>7</v>
      </c>
      <c r="B31" s="355"/>
      <c r="C31" s="303" t="s">
        <v>553</v>
      </c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119"/>
      <c r="S31" s="304">
        <f>S29+S30</f>
        <v>43684</v>
      </c>
      <c r="T31" s="304"/>
      <c r="U31" s="304"/>
      <c r="V31" s="304"/>
      <c r="W31" s="304">
        <f t="shared" ref="W31" si="15">W29+W30</f>
        <v>0</v>
      </c>
      <c r="X31" s="304"/>
      <c r="Y31" s="304"/>
      <c r="Z31" s="304"/>
      <c r="AA31" s="304">
        <f t="shared" ref="AA31" si="16">AA29+AA30</f>
        <v>0</v>
      </c>
      <c r="AB31" s="304"/>
      <c r="AC31" s="304"/>
      <c r="AD31" s="304"/>
      <c r="AE31" s="295" t="str">
        <f>IF(W31&lt;&gt;0,AA31/W31,"n.é.")</f>
        <v>n.é.</v>
      </c>
      <c r="AF31" s="296"/>
      <c r="AG31" s="305" t="s">
        <v>555</v>
      </c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7"/>
      <c r="AW31" s="26"/>
      <c r="AX31" s="308">
        <f>AX29+AX30</f>
        <v>90746</v>
      </c>
      <c r="AY31" s="308"/>
      <c r="AZ31" s="308"/>
      <c r="BA31" s="308"/>
      <c r="BB31" s="308">
        <f t="shared" ref="BB31" si="17">BB29+BB30</f>
        <v>0</v>
      </c>
      <c r="BC31" s="308"/>
      <c r="BD31" s="308"/>
      <c r="BE31" s="308"/>
      <c r="BF31" s="308">
        <f t="shared" ref="BF31" si="18">BF29+BF30</f>
        <v>0</v>
      </c>
      <c r="BG31" s="308"/>
      <c r="BH31" s="308"/>
      <c r="BI31" s="308"/>
      <c r="BJ31" s="295" t="str">
        <f t="shared" ref="BJ31" si="19">IF(BB31&lt;&gt;0,BF31/BB31,"n.é.")</f>
        <v>n.é.</v>
      </c>
      <c r="BK31" s="296"/>
    </row>
    <row r="32" spans="1:63" ht="20.100000000000001" customHeight="1">
      <c r="A32" s="350" t="s">
        <v>8</v>
      </c>
      <c r="B32" s="351"/>
      <c r="C32" s="297" t="s">
        <v>459</v>
      </c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115"/>
      <c r="S32" s="298">
        <f>IF(AX31-S31&gt;0,AX31-S31,"")</f>
        <v>47062</v>
      </c>
      <c r="T32" s="298"/>
      <c r="U32" s="298"/>
      <c r="V32" s="298"/>
      <c r="W32" s="298" t="str">
        <f t="shared" ref="W32" si="20">IF(BB31-W31&gt;0,BB31-W31,"")</f>
        <v/>
      </c>
      <c r="X32" s="298"/>
      <c r="Y32" s="298"/>
      <c r="Z32" s="298"/>
      <c r="AA32" s="298" t="str">
        <f t="shared" ref="AA32" si="21">IF(BF31-AA31&gt;0,BF31-AA31,"")</f>
        <v/>
      </c>
      <c r="AB32" s="298"/>
      <c r="AC32" s="298"/>
      <c r="AD32" s="298"/>
      <c r="AE32" s="299"/>
      <c r="AF32" s="299"/>
      <c r="AG32" s="300" t="s">
        <v>460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2"/>
      <c r="AW32" s="27"/>
      <c r="AX32" s="298" t="str">
        <f>IF(S31-AX31&gt;0,S31-AX31,"")</f>
        <v/>
      </c>
      <c r="AY32" s="298"/>
      <c r="AZ32" s="298"/>
      <c r="BA32" s="298"/>
      <c r="BB32" s="298" t="str">
        <f t="shared" ref="BB32" si="22">IF(W31-BB31&gt;0,W31-BB31,"")</f>
        <v/>
      </c>
      <c r="BC32" s="298"/>
      <c r="BD32" s="298"/>
      <c r="BE32" s="298"/>
      <c r="BF32" s="298" t="str">
        <f t="shared" ref="BF32" si="23">IF(AA31-BF31&gt;0,AA31-BF31,"")</f>
        <v/>
      </c>
      <c r="BG32" s="298"/>
      <c r="BH32" s="298"/>
      <c r="BI32" s="298"/>
      <c r="BJ32" s="147"/>
      <c r="BK32" s="147"/>
    </row>
  </sheetData>
  <mergeCells count="264">
    <mergeCell ref="A12:B12"/>
    <mergeCell ref="C12:Q12"/>
    <mergeCell ref="A11:B11"/>
    <mergeCell ref="AG9:AV9"/>
    <mergeCell ref="A10:B10"/>
    <mergeCell ref="A9:B9"/>
    <mergeCell ref="C9:Q9"/>
    <mergeCell ref="S9:V9"/>
    <mergeCell ref="W9:Z9"/>
    <mergeCell ref="AA9:AD9"/>
    <mergeCell ref="AE9:AF9"/>
    <mergeCell ref="AG12:AV12"/>
    <mergeCell ref="C11:Q11"/>
    <mergeCell ref="S11:V11"/>
    <mergeCell ref="W11:Z11"/>
    <mergeCell ref="AA11:AD11"/>
    <mergeCell ref="C10:Q10"/>
    <mergeCell ref="S10:V10"/>
    <mergeCell ref="A23:B23"/>
    <mergeCell ref="A21:B22"/>
    <mergeCell ref="C21:AF21"/>
    <mergeCell ref="A17:B17"/>
    <mergeCell ref="AG17:AU17"/>
    <mergeCell ref="A16:B16"/>
    <mergeCell ref="A15:B15"/>
    <mergeCell ref="A14:B14"/>
    <mergeCell ref="A13:B13"/>
    <mergeCell ref="AG21:BK21"/>
    <mergeCell ref="C23:Q23"/>
    <mergeCell ref="S23:V23"/>
    <mergeCell ref="W23:Z23"/>
    <mergeCell ref="W17:Z17"/>
    <mergeCell ref="AA17:AD17"/>
    <mergeCell ref="AE17:AF17"/>
    <mergeCell ref="AX15:BA15"/>
    <mergeCell ref="BB15:BE15"/>
    <mergeCell ref="BF15:BI15"/>
    <mergeCell ref="BJ15:BK15"/>
    <mergeCell ref="C16:Q16"/>
    <mergeCell ref="S16:V16"/>
    <mergeCell ref="W16:Z16"/>
    <mergeCell ref="AA16:AD16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1:BK1"/>
    <mergeCell ref="C5:AF5"/>
    <mergeCell ref="AG5:BK5"/>
    <mergeCell ref="A5:B6"/>
    <mergeCell ref="C8:Q8"/>
    <mergeCell ref="S8:V8"/>
    <mergeCell ref="W8:Z8"/>
    <mergeCell ref="AA8:AD8"/>
    <mergeCell ref="AE8:AF8"/>
    <mergeCell ref="AX7:BA7"/>
    <mergeCell ref="BB7:BE7"/>
    <mergeCell ref="BF7:BI7"/>
    <mergeCell ref="BJ7:BK7"/>
    <mergeCell ref="A4:BK4"/>
    <mergeCell ref="A3:BK3"/>
    <mergeCell ref="C7:Q7"/>
    <mergeCell ref="BF6:BI6"/>
    <mergeCell ref="AE6:AF6"/>
    <mergeCell ref="BJ6:BK6"/>
    <mergeCell ref="AX8:BA8"/>
    <mergeCell ref="BB8:BE8"/>
    <mergeCell ref="BF8:BI8"/>
    <mergeCell ref="BJ8:BK8"/>
    <mergeCell ref="AX6:BA6"/>
    <mergeCell ref="A2:BK2"/>
    <mergeCell ref="BB6:BE6"/>
    <mergeCell ref="W10:Z10"/>
    <mergeCell ref="AA10:AD10"/>
    <mergeCell ref="AE10:AF10"/>
    <mergeCell ref="AG10:AV10"/>
    <mergeCell ref="AX9:BA9"/>
    <mergeCell ref="BB9:BE9"/>
    <mergeCell ref="BF9:BI9"/>
    <mergeCell ref="BJ9:BK9"/>
    <mergeCell ref="A8:B8"/>
    <mergeCell ref="AG8:AV8"/>
    <mergeCell ref="A7:B7"/>
    <mergeCell ref="C6:Q6"/>
    <mergeCell ref="S7:V7"/>
    <mergeCell ref="W7:Z7"/>
    <mergeCell ref="AA7:AD7"/>
    <mergeCell ref="AE7:AF7"/>
    <mergeCell ref="AG7:AV7"/>
    <mergeCell ref="S6:V6"/>
    <mergeCell ref="W6:Z6"/>
    <mergeCell ref="AA6:AD6"/>
    <mergeCell ref="AG6:AV6"/>
    <mergeCell ref="S13:V13"/>
    <mergeCell ref="W13:Z13"/>
    <mergeCell ref="AA13:AD13"/>
    <mergeCell ref="AE13:AF13"/>
    <mergeCell ref="BB10:BE10"/>
    <mergeCell ref="BF10:BI10"/>
    <mergeCell ref="BJ10:BK10"/>
    <mergeCell ref="AX11:BA11"/>
    <mergeCell ref="BB11:BE11"/>
    <mergeCell ref="BF11:BI11"/>
    <mergeCell ref="BJ11:BK11"/>
    <mergeCell ref="BB12:BE12"/>
    <mergeCell ref="BF12:BI12"/>
    <mergeCell ref="BJ12:BK12"/>
    <mergeCell ref="AG22:AV22"/>
    <mergeCell ref="BB22:BE22"/>
    <mergeCell ref="BF22:BI22"/>
    <mergeCell ref="AE11:AF11"/>
    <mergeCell ref="AG11:AV11"/>
    <mergeCell ref="AX10:BA10"/>
    <mergeCell ref="AE16:AF16"/>
    <mergeCell ref="AG15:AV15"/>
    <mergeCell ref="C15:Q15"/>
    <mergeCell ref="S15:V15"/>
    <mergeCell ref="W15:Z15"/>
    <mergeCell ref="AA15:AD15"/>
    <mergeCell ref="AE15:AF15"/>
    <mergeCell ref="AG16:AV16"/>
    <mergeCell ref="AX13:BA13"/>
    <mergeCell ref="BB13:BE13"/>
    <mergeCell ref="BF13:BI13"/>
    <mergeCell ref="C14:Q14"/>
    <mergeCell ref="S14:V14"/>
    <mergeCell ref="W14:Z14"/>
    <mergeCell ref="AA14:AD14"/>
    <mergeCell ref="AE14:AF14"/>
    <mergeCell ref="AG13:AV13"/>
    <mergeCell ref="AX14:BA14"/>
    <mergeCell ref="A18:BK18"/>
    <mergeCell ref="A19:BK19"/>
    <mergeCell ref="A20:BK20"/>
    <mergeCell ref="S12:V12"/>
    <mergeCell ref="W12:Z12"/>
    <mergeCell ref="AA12:AD12"/>
    <mergeCell ref="AE12:AF12"/>
    <mergeCell ref="AX12:BA12"/>
    <mergeCell ref="AX17:BA17"/>
    <mergeCell ref="BB17:BE17"/>
    <mergeCell ref="BF17:BI17"/>
    <mergeCell ref="BJ17:BK17"/>
    <mergeCell ref="AX16:BA16"/>
    <mergeCell ref="BB16:BE16"/>
    <mergeCell ref="BF16:BI16"/>
    <mergeCell ref="BJ16:BK16"/>
    <mergeCell ref="C17:Q17"/>
    <mergeCell ref="S17:V17"/>
    <mergeCell ref="BJ13:BK13"/>
    <mergeCell ref="BB14:BE14"/>
    <mergeCell ref="BF14:BI14"/>
    <mergeCell ref="BJ14:BK14"/>
    <mergeCell ref="AG14:AV14"/>
    <mergeCell ref="C13:Q13"/>
    <mergeCell ref="BJ22:BK22"/>
    <mergeCell ref="BJ23:BK23"/>
    <mergeCell ref="C24:Q24"/>
    <mergeCell ref="S24:V24"/>
    <mergeCell ref="W24:Z24"/>
    <mergeCell ref="AA24:AD24"/>
    <mergeCell ref="AE24:AF24"/>
    <mergeCell ref="AG24:AV24"/>
    <mergeCell ref="AX24:BA24"/>
    <mergeCell ref="BB24:BE24"/>
    <mergeCell ref="BF24:BI24"/>
    <mergeCell ref="BJ24:BK24"/>
    <mergeCell ref="AA23:AD23"/>
    <mergeCell ref="AE23:AF23"/>
    <mergeCell ref="AG23:AV23"/>
    <mergeCell ref="AX23:BA23"/>
    <mergeCell ref="BB23:BE23"/>
    <mergeCell ref="BF23:BI23"/>
    <mergeCell ref="AX22:BA22"/>
    <mergeCell ref="C22:Q22"/>
    <mergeCell ref="S22:V22"/>
    <mergeCell ref="W22:Z22"/>
    <mergeCell ref="AA22:AD22"/>
    <mergeCell ref="AE22:AF22"/>
    <mergeCell ref="BJ25:BK25"/>
    <mergeCell ref="C26:Q26"/>
    <mergeCell ref="S26:V26"/>
    <mergeCell ref="W26:Z26"/>
    <mergeCell ref="AA26:AD26"/>
    <mergeCell ref="AE26:AF26"/>
    <mergeCell ref="AG26:AV26"/>
    <mergeCell ref="AX26:BA26"/>
    <mergeCell ref="BB26:BE26"/>
    <mergeCell ref="BF26:BI26"/>
    <mergeCell ref="BJ26:BK26"/>
    <mergeCell ref="C25:Q25"/>
    <mergeCell ref="S25:V25"/>
    <mergeCell ref="W25:Z25"/>
    <mergeCell ref="AA25:AD25"/>
    <mergeCell ref="AE25:AF25"/>
    <mergeCell ref="AG25:AV25"/>
    <mergeCell ref="AX25:BA25"/>
    <mergeCell ref="BB25:BE25"/>
    <mergeCell ref="BF25:BI25"/>
    <mergeCell ref="BJ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C27:Q27"/>
    <mergeCell ref="S27:V27"/>
    <mergeCell ref="W27:Z27"/>
    <mergeCell ref="AA27:AD27"/>
    <mergeCell ref="AE27:AF27"/>
    <mergeCell ref="AG27:AV27"/>
    <mergeCell ref="AX27:BA27"/>
    <mergeCell ref="BB27:BE27"/>
    <mergeCell ref="BF27:BI27"/>
    <mergeCell ref="BJ29:BK29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32:BK32"/>
    <mergeCell ref="BJ31:BK31"/>
    <mergeCell ref="C32:Q32"/>
    <mergeCell ref="S32:V32"/>
    <mergeCell ref="W32:Z32"/>
    <mergeCell ref="AA32:AD32"/>
    <mergeCell ref="AE32:AF32"/>
    <mergeCell ref="AG32:AV32"/>
    <mergeCell ref="AX32:BA32"/>
    <mergeCell ref="BB32:BE32"/>
    <mergeCell ref="BF32:BI32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W12"/>
  <sheetViews>
    <sheetView tabSelected="1" view="pageBreakPreview" zoomScaleSheetLayoutView="100" workbookViewId="0">
      <selection sqref="A1:B1"/>
    </sheetView>
  </sheetViews>
  <sheetFormatPr defaultRowHeight="12.75"/>
  <cols>
    <col min="1" max="1" width="61.140625" style="4" customWidth="1"/>
    <col min="2" max="2" width="28.42578125" style="4" customWidth="1"/>
    <col min="3" max="20" width="2.7109375" style="1" customWidth="1"/>
    <col min="21" max="21" width="3.7109375" style="1" customWidth="1"/>
    <col min="22" max="38" width="2.7109375" style="1" customWidth="1"/>
    <col min="39" max="39" width="3.42578125" style="1" customWidth="1"/>
    <col min="40" max="40" width="3.28515625" style="1" customWidth="1"/>
    <col min="41" max="44" width="2.7109375" style="1" customWidth="1"/>
    <col min="45" max="45" width="3.140625" style="1" customWidth="1"/>
    <col min="46" max="49" width="2.7109375" style="1" customWidth="1"/>
    <col min="50" max="16384" width="9.140625" style="1"/>
  </cols>
  <sheetData>
    <row r="1" spans="1:49" ht="28.5" customHeight="1">
      <c r="A1" s="656" t="s">
        <v>949</v>
      </c>
      <c r="B1" s="656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</row>
    <row r="2" spans="1:49" ht="28.5" customHeight="1">
      <c r="A2" s="272" t="s">
        <v>443</v>
      </c>
      <c r="B2" s="329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</row>
    <row r="3" spans="1:49" ht="15" customHeight="1">
      <c r="A3" s="275" t="s">
        <v>705</v>
      </c>
      <c r="B3" s="33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</row>
    <row r="4" spans="1:49" ht="20.100000000000001" customHeight="1">
      <c r="A4" s="278" t="s">
        <v>444</v>
      </c>
      <c r="B4" s="278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</row>
    <row r="5" spans="1:49" ht="20.100000000000001" customHeight="1">
      <c r="A5" s="84" t="s">
        <v>448</v>
      </c>
      <c r="B5" s="85"/>
    </row>
    <row r="6" spans="1:49" ht="20.100000000000001" customHeight="1">
      <c r="A6" s="84" t="s">
        <v>706</v>
      </c>
      <c r="B6" s="85"/>
    </row>
    <row r="7" spans="1:49" ht="20.100000000000001" customHeight="1">
      <c r="A7" s="84" t="s">
        <v>707</v>
      </c>
      <c r="B7" s="85"/>
    </row>
    <row r="8" spans="1:49" ht="20.100000000000001" customHeight="1">
      <c r="A8" s="84" t="s">
        <v>708</v>
      </c>
      <c r="B8" s="85"/>
    </row>
    <row r="9" spans="1:49" ht="20.100000000000001" customHeight="1">
      <c r="A9" s="86" t="s">
        <v>701</v>
      </c>
      <c r="B9" s="89">
        <f>SUM(B5:B8)</f>
        <v>0</v>
      </c>
    </row>
    <row r="10" spans="1:49" ht="20.100000000000001" customHeight="1">
      <c r="A10" s="86" t="s">
        <v>702</v>
      </c>
      <c r="B10" s="89">
        <v>0</v>
      </c>
    </row>
    <row r="11" spans="1:49" ht="20.100000000000001" customHeight="1">
      <c r="A11" s="87" t="s">
        <v>703</v>
      </c>
      <c r="B11" s="90">
        <f>B9-B10</f>
        <v>0</v>
      </c>
    </row>
    <row r="12" spans="1:49" ht="20.100000000000001" customHeight="1">
      <c r="A12" s="88" t="s">
        <v>704</v>
      </c>
      <c r="B12" s="91">
        <f>B11/2</f>
        <v>0</v>
      </c>
    </row>
  </sheetData>
  <mergeCells count="4">
    <mergeCell ref="A3:B3"/>
    <mergeCell ref="A2:B2"/>
    <mergeCell ref="A1:B1"/>
    <mergeCell ref="A4:B4"/>
  </mergeCells>
  <printOptions horizontalCentered="1"/>
  <pageMargins left="0.19685039370078741" right="0.19685039370078741" top="0.59055118110236227" bottom="0.78740157480314965" header="1.1023622047244095" footer="0.51181102362204722"/>
  <pageSetup paperSize="9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7"/>
  <sheetViews>
    <sheetView view="pageBreakPreview" zoomScaleSheetLayoutView="100" workbookViewId="0">
      <selection sqref="A1:AX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16384" width="9.140625" style="1"/>
  </cols>
  <sheetData>
    <row r="1" spans="1:50" ht="28.5" customHeight="1">
      <c r="A1" s="271" t="s">
        <v>932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</row>
    <row r="2" spans="1:50" ht="28.5" customHeight="1">
      <c r="A2" s="426" t="s">
        <v>443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8"/>
    </row>
    <row r="3" spans="1:50" ht="15" customHeight="1">
      <c r="A3" s="429" t="s">
        <v>569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1"/>
    </row>
    <row r="4" spans="1:50" ht="15.95" customHeight="1">
      <c r="A4" s="432" t="s">
        <v>444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</row>
    <row r="5" spans="1:50" ht="15.95" customHeight="1">
      <c r="A5" s="434" t="s">
        <v>441</v>
      </c>
      <c r="B5" s="434"/>
      <c r="C5" s="435" t="s">
        <v>26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6" t="s">
        <v>442</v>
      </c>
      <c r="AD5" s="436"/>
      <c r="AE5" s="437" t="s">
        <v>712</v>
      </c>
      <c r="AF5" s="437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  <c r="AT5" s="437"/>
      <c r="AU5" s="437"/>
      <c r="AV5" s="437"/>
      <c r="AW5" s="437"/>
      <c r="AX5" s="437"/>
    </row>
    <row r="6" spans="1:50" ht="39.75" customHeight="1">
      <c r="A6" s="434"/>
      <c r="B6" s="434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6"/>
      <c r="AD6" s="436"/>
      <c r="AE6" s="424" t="s">
        <v>566</v>
      </c>
      <c r="AF6" s="425"/>
      <c r="AG6" s="425"/>
      <c r="AH6" s="425"/>
      <c r="AI6" s="425"/>
      <c r="AJ6" s="424" t="s">
        <v>565</v>
      </c>
      <c r="AK6" s="425"/>
      <c r="AL6" s="425"/>
      <c r="AM6" s="425"/>
      <c r="AN6" s="425"/>
      <c r="AO6" s="424" t="s">
        <v>570</v>
      </c>
      <c r="AP6" s="425"/>
      <c r="AQ6" s="425"/>
      <c r="AR6" s="425"/>
      <c r="AS6" s="425"/>
      <c r="AT6" s="424" t="s">
        <v>571</v>
      </c>
      <c r="AU6" s="425"/>
      <c r="AV6" s="425"/>
      <c r="AW6" s="425"/>
      <c r="AX6" s="425"/>
    </row>
    <row r="7" spans="1:50">
      <c r="A7" s="419" t="s">
        <v>176</v>
      </c>
      <c r="B7" s="420"/>
      <c r="C7" s="421" t="s">
        <v>177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1" t="s">
        <v>178</v>
      </c>
      <c r="AD7" s="422"/>
      <c r="AE7" s="421" t="s">
        <v>175</v>
      </c>
      <c r="AF7" s="422"/>
      <c r="AG7" s="422"/>
      <c r="AH7" s="422"/>
      <c r="AI7" s="423"/>
      <c r="AJ7" s="421" t="s">
        <v>440</v>
      </c>
      <c r="AK7" s="422"/>
      <c r="AL7" s="422"/>
      <c r="AM7" s="422"/>
      <c r="AN7" s="423"/>
      <c r="AO7" s="421" t="s">
        <v>567</v>
      </c>
      <c r="AP7" s="422"/>
      <c r="AQ7" s="422"/>
      <c r="AR7" s="422"/>
      <c r="AS7" s="423"/>
      <c r="AT7" s="421" t="s">
        <v>568</v>
      </c>
      <c r="AU7" s="422"/>
      <c r="AV7" s="422"/>
      <c r="AW7" s="422"/>
      <c r="AX7" s="423"/>
    </row>
    <row r="8" spans="1:50" ht="20.100000000000001" customHeight="1">
      <c r="A8" s="372" t="s">
        <v>0</v>
      </c>
      <c r="B8" s="373"/>
      <c r="C8" s="403" t="s">
        <v>572</v>
      </c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  <c r="AC8" s="409" t="s">
        <v>262</v>
      </c>
      <c r="AD8" s="410"/>
      <c r="AE8" s="379">
        <f>SUM(AJ8:AX8)</f>
        <v>187804</v>
      </c>
      <c r="AF8" s="380"/>
      <c r="AG8" s="380"/>
      <c r="AH8" s="380"/>
      <c r="AI8" s="381"/>
      <c r="AJ8" s="379">
        <f>VLOOKUP(AC8,'04'!$AC$8:$BH$265,3,FALSE)</f>
        <v>187804</v>
      </c>
      <c r="AK8" s="380"/>
      <c r="AL8" s="380"/>
      <c r="AM8" s="380"/>
      <c r="AN8" s="381"/>
      <c r="AO8" s="379">
        <f>VLOOKUP(AC8,'05'!$AC$8:$BH$229,3,FALSE)</f>
        <v>0</v>
      </c>
      <c r="AP8" s="380"/>
      <c r="AQ8" s="380"/>
      <c r="AR8" s="380"/>
      <c r="AS8" s="381"/>
      <c r="AT8" s="379">
        <f>VLOOKUP(AC8,'06'!$AC$8:$BH$229,3,FALSE)</f>
        <v>0</v>
      </c>
      <c r="AU8" s="380"/>
      <c r="AV8" s="380"/>
      <c r="AW8" s="380"/>
      <c r="AX8" s="381"/>
    </row>
    <row r="9" spans="1:50" ht="20.100000000000001" customHeight="1">
      <c r="A9" s="372" t="s">
        <v>1</v>
      </c>
      <c r="B9" s="373"/>
      <c r="C9" s="403" t="s">
        <v>573</v>
      </c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  <c r="AC9" s="409" t="s">
        <v>271</v>
      </c>
      <c r="AD9" s="410"/>
      <c r="AE9" s="379">
        <f t="shared" ref="AE9:AE29" si="0">SUM(AJ9:AX9)</f>
        <v>43664</v>
      </c>
      <c r="AF9" s="380"/>
      <c r="AG9" s="380"/>
      <c r="AH9" s="380"/>
      <c r="AI9" s="381"/>
      <c r="AJ9" s="379">
        <f>VLOOKUP(AC9,'04'!$AC$8:$BH$265,3,FALSE)</f>
        <v>43664</v>
      </c>
      <c r="AK9" s="380"/>
      <c r="AL9" s="380"/>
      <c r="AM9" s="380"/>
      <c r="AN9" s="381"/>
      <c r="AO9" s="379">
        <f>VLOOKUP(AC9,'05'!$AC$8:$BH$229,3,FALSE)</f>
        <v>0</v>
      </c>
      <c r="AP9" s="380"/>
      <c r="AQ9" s="380"/>
      <c r="AR9" s="380"/>
      <c r="AS9" s="381"/>
      <c r="AT9" s="379">
        <f>VLOOKUP(AC9,'06'!$AC$8:$BH$229,3,FALSE)</f>
        <v>0</v>
      </c>
      <c r="AU9" s="380"/>
      <c r="AV9" s="380"/>
      <c r="AW9" s="380"/>
      <c r="AX9" s="381"/>
    </row>
    <row r="10" spans="1:50" ht="20.100000000000001" customHeight="1">
      <c r="A10" s="372" t="s">
        <v>2</v>
      </c>
      <c r="B10" s="373"/>
      <c r="C10" s="403" t="s">
        <v>448</v>
      </c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5"/>
      <c r="AC10" s="409" t="s">
        <v>299</v>
      </c>
      <c r="AD10" s="410"/>
      <c r="AE10" s="379">
        <f t="shared" si="0"/>
        <v>89320</v>
      </c>
      <c r="AF10" s="380"/>
      <c r="AG10" s="380"/>
      <c r="AH10" s="380"/>
      <c r="AI10" s="381"/>
      <c r="AJ10" s="379">
        <f>VLOOKUP(AC10,'04'!$AC$8:$BH$265,3,FALSE)</f>
        <v>89320</v>
      </c>
      <c r="AK10" s="380"/>
      <c r="AL10" s="380"/>
      <c r="AM10" s="380"/>
      <c r="AN10" s="381"/>
      <c r="AO10" s="379">
        <f>VLOOKUP(AC10,'05'!$AC$8:$BH$229,3,FALSE)</f>
        <v>0</v>
      </c>
      <c r="AP10" s="380"/>
      <c r="AQ10" s="380"/>
      <c r="AR10" s="380"/>
      <c r="AS10" s="381"/>
      <c r="AT10" s="379">
        <f>VLOOKUP(AC10,'06'!$AC$8:$BH$229,3,FALSE)</f>
        <v>0</v>
      </c>
      <c r="AU10" s="380"/>
      <c r="AV10" s="380"/>
      <c r="AW10" s="380"/>
      <c r="AX10" s="381"/>
    </row>
    <row r="11" spans="1:50" ht="20.100000000000001" customHeight="1">
      <c r="A11" s="372" t="s">
        <v>3</v>
      </c>
      <c r="B11" s="373"/>
      <c r="C11" s="397" t="s">
        <v>449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9"/>
      <c r="AC11" s="409" t="s">
        <v>320</v>
      </c>
      <c r="AD11" s="410"/>
      <c r="AE11" s="379">
        <f t="shared" si="0"/>
        <v>42797</v>
      </c>
      <c r="AF11" s="380"/>
      <c r="AG11" s="380"/>
      <c r="AH11" s="380"/>
      <c r="AI11" s="381"/>
      <c r="AJ11" s="379">
        <f>VLOOKUP(AC11,'04'!$AC$8:$BH$265,3,FALSE)</f>
        <v>41887</v>
      </c>
      <c r="AK11" s="380"/>
      <c r="AL11" s="380"/>
      <c r="AM11" s="380"/>
      <c r="AN11" s="381"/>
      <c r="AO11" s="379">
        <f>VLOOKUP(AC11,'05'!$AC$8:$BH$229,3,FALSE)</f>
        <v>310</v>
      </c>
      <c r="AP11" s="380"/>
      <c r="AQ11" s="380"/>
      <c r="AR11" s="380"/>
      <c r="AS11" s="381"/>
      <c r="AT11" s="379">
        <f>VLOOKUP(AC11,'06'!$AC$8:$BH$229,3,FALSE)</f>
        <v>600</v>
      </c>
      <c r="AU11" s="380"/>
      <c r="AV11" s="380"/>
      <c r="AW11" s="380"/>
      <c r="AX11" s="381"/>
    </row>
    <row r="12" spans="1:50" ht="20.100000000000001" customHeight="1">
      <c r="A12" s="372" t="s">
        <v>4</v>
      </c>
      <c r="B12" s="373"/>
      <c r="C12" s="403" t="s">
        <v>463</v>
      </c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  <c r="AC12" s="409" t="s">
        <v>331</v>
      </c>
      <c r="AD12" s="410"/>
      <c r="AE12" s="379">
        <f t="shared" si="0"/>
        <v>0</v>
      </c>
      <c r="AF12" s="380"/>
      <c r="AG12" s="380"/>
      <c r="AH12" s="380"/>
      <c r="AI12" s="381"/>
      <c r="AJ12" s="379">
        <f>VLOOKUP(AC12,'04'!$AC$8:$BH$265,3,FALSE)</f>
        <v>0</v>
      </c>
      <c r="AK12" s="380"/>
      <c r="AL12" s="380"/>
      <c r="AM12" s="380"/>
      <c r="AN12" s="381"/>
      <c r="AO12" s="379">
        <f>VLOOKUP(AC12,'05'!$AC$8:$BH$229,3,FALSE)</f>
        <v>0</v>
      </c>
      <c r="AP12" s="380"/>
      <c r="AQ12" s="380"/>
      <c r="AR12" s="380"/>
      <c r="AS12" s="381"/>
      <c r="AT12" s="379">
        <f>VLOOKUP(AC12,'06'!$AC$8:$BH$229,3,FALSE)</f>
        <v>0</v>
      </c>
      <c r="AU12" s="380"/>
      <c r="AV12" s="380"/>
      <c r="AW12" s="380"/>
      <c r="AX12" s="381"/>
    </row>
    <row r="13" spans="1:50" ht="20.100000000000001" customHeight="1">
      <c r="A13" s="372" t="s">
        <v>5</v>
      </c>
      <c r="B13" s="373"/>
      <c r="C13" s="403" t="s">
        <v>450</v>
      </c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  <c r="AC13" s="409" t="s">
        <v>336</v>
      </c>
      <c r="AD13" s="410"/>
      <c r="AE13" s="379">
        <f t="shared" si="0"/>
        <v>1300</v>
      </c>
      <c r="AF13" s="380"/>
      <c r="AG13" s="380"/>
      <c r="AH13" s="380"/>
      <c r="AI13" s="381"/>
      <c r="AJ13" s="379">
        <f>VLOOKUP(AC13,'04'!$AC$8:$BH$265,3,FALSE)</f>
        <v>1300</v>
      </c>
      <c r="AK13" s="380"/>
      <c r="AL13" s="380"/>
      <c r="AM13" s="380"/>
      <c r="AN13" s="381"/>
      <c r="AO13" s="379">
        <f>VLOOKUP(AC13,'05'!$AC$8:$BH$229,3,FALSE)</f>
        <v>0</v>
      </c>
      <c r="AP13" s="380"/>
      <c r="AQ13" s="380"/>
      <c r="AR13" s="380"/>
      <c r="AS13" s="381"/>
      <c r="AT13" s="379">
        <f>VLOOKUP(AC13,'06'!$AC$8:$BH$229,3,FALSE)</f>
        <v>0</v>
      </c>
      <c r="AU13" s="380"/>
      <c r="AV13" s="380"/>
      <c r="AW13" s="380"/>
      <c r="AX13" s="381"/>
    </row>
    <row r="14" spans="1:50" ht="20.100000000000001" customHeight="1">
      <c r="A14" s="372" t="s">
        <v>6</v>
      </c>
      <c r="B14" s="373"/>
      <c r="C14" s="403" t="s">
        <v>464</v>
      </c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5"/>
      <c r="AC14" s="409" t="s">
        <v>341</v>
      </c>
      <c r="AD14" s="410"/>
      <c r="AE14" s="379">
        <f t="shared" si="0"/>
        <v>20</v>
      </c>
      <c r="AF14" s="380"/>
      <c r="AG14" s="380"/>
      <c r="AH14" s="380"/>
      <c r="AI14" s="381"/>
      <c r="AJ14" s="379">
        <f>VLOOKUP(AC14,'04'!$AC$8:$BH$265,3,FALSE)</f>
        <v>20</v>
      </c>
      <c r="AK14" s="380"/>
      <c r="AL14" s="380"/>
      <c r="AM14" s="380"/>
      <c r="AN14" s="381"/>
      <c r="AO14" s="379">
        <f>VLOOKUP(AC14,'05'!$AC$8:$BH$229,3,FALSE)</f>
        <v>0</v>
      </c>
      <c r="AP14" s="380"/>
      <c r="AQ14" s="380"/>
      <c r="AR14" s="380"/>
      <c r="AS14" s="381"/>
      <c r="AT14" s="379">
        <f>VLOOKUP(AC14,'06'!$AC$8:$BH$229,3,FALSE)</f>
        <v>0</v>
      </c>
      <c r="AU14" s="380"/>
      <c r="AV14" s="380"/>
      <c r="AW14" s="380"/>
      <c r="AX14" s="381"/>
    </row>
    <row r="15" spans="1:50" s="13" customFormat="1" ht="20.100000000000001" customHeight="1">
      <c r="A15" s="387" t="s">
        <v>7</v>
      </c>
      <c r="B15" s="388"/>
      <c r="C15" s="414" t="s">
        <v>574</v>
      </c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6"/>
      <c r="AC15" s="417" t="s">
        <v>342</v>
      </c>
      <c r="AD15" s="418"/>
      <c r="AE15" s="394">
        <f>SUM(AE8:AI14)</f>
        <v>364905</v>
      </c>
      <c r="AF15" s="395"/>
      <c r="AG15" s="395"/>
      <c r="AH15" s="395"/>
      <c r="AI15" s="396"/>
      <c r="AJ15" s="394">
        <f>SUM(AJ8:AN14)</f>
        <v>363995</v>
      </c>
      <c r="AK15" s="395"/>
      <c r="AL15" s="395"/>
      <c r="AM15" s="395"/>
      <c r="AN15" s="396"/>
      <c r="AO15" s="394">
        <f t="shared" ref="AO15" si="1">SUM(AO8:AS14)</f>
        <v>310</v>
      </c>
      <c r="AP15" s="395"/>
      <c r="AQ15" s="395"/>
      <c r="AR15" s="395"/>
      <c r="AS15" s="396"/>
      <c r="AT15" s="394">
        <f t="shared" ref="AT15" si="2">SUM(AT8:AX14)</f>
        <v>600</v>
      </c>
      <c r="AU15" s="395"/>
      <c r="AV15" s="395"/>
      <c r="AW15" s="395"/>
      <c r="AX15" s="396"/>
    </row>
    <row r="16" spans="1:50" ht="20.100000000000001" customHeight="1">
      <c r="A16" s="372" t="s">
        <v>8</v>
      </c>
      <c r="B16" s="373"/>
      <c r="C16" s="374" t="s">
        <v>452</v>
      </c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6"/>
      <c r="AC16" s="377" t="s">
        <v>380</v>
      </c>
      <c r="AD16" s="378"/>
      <c r="AE16" s="379">
        <f t="shared" si="0"/>
        <v>13400</v>
      </c>
      <c r="AF16" s="380"/>
      <c r="AG16" s="380"/>
      <c r="AH16" s="380"/>
      <c r="AI16" s="381"/>
      <c r="AJ16" s="379">
        <f>VLOOKUP(AC16,'04'!$AC$8:$BH$265,3,FALSE)</f>
        <v>13400</v>
      </c>
      <c r="AK16" s="380"/>
      <c r="AL16" s="380"/>
      <c r="AM16" s="380"/>
      <c r="AN16" s="381"/>
      <c r="AO16" s="379">
        <f>VLOOKUP(AC16,'05'!$AC$8:$BH$229,3,FALSE)-AO18</f>
        <v>0</v>
      </c>
      <c r="AP16" s="380"/>
      <c r="AQ16" s="380"/>
      <c r="AR16" s="380"/>
      <c r="AS16" s="381"/>
      <c r="AT16" s="379">
        <f>VLOOKUP(AC16,'06'!$AC$8:$BH$229,3,FALSE)-AT18</f>
        <v>0</v>
      </c>
      <c r="AU16" s="380"/>
      <c r="AV16" s="380"/>
      <c r="AW16" s="380"/>
      <c r="AX16" s="381"/>
    </row>
    <row r="17" spans="1:55" s="14" customFormat="1" ht="20.100000000000001" customHeight="1">
      <c r="A17" s="362" t="s">
        <v>9</v>
      </c>
      <c r="B17" s="363"/>
      <c r="C17" s="112" t="s">
        <v>575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4"/>
      <c r="AC17" s="5"/>
      <c r="AD17" s="6"/>
      <c r="AE17" s="369">
        <f t="shared" si="0"/>
        <v>378305</v>
      </c>
      <c r="AF17" s="370"/>
      <c r="AG17" s="370"/>
      <c r="AH17" s="370"/>
      <c r="AI17" s="371"/>
      <c r="AJ17" s="411">
        <f>SUM(AJ15:AN16)</f>
        <v>377395</v>
      </c>
      <c r="AK17" s="412"/>
      <c r="AL17" s="412"/>
      <c r="AM17" s="412"/>
      <c r="AN17" s="413"/>
      <c r="AO17" s="411">
        <f t="shared" ref="AO17" si="3">SUM(AO15:AS16)</f>
        <v>310</v>
      </c>
      <c r="AP17" s="412"/>
      <c r="AQ17" s="412"/>
      <c r="AR17" s="412"/>
      <c r="AS17" s="413"/>
      <c r="AT17" s="411">
        <f t="shared" ref="AT17" si="4">SUM(AT15:AX16)</f>
        <v>600</v>
      </c>
      <c r="AU17" s="412"/>
      <c r="AV17" s="412"/>
      <c r="AW17" s="412"/>
      <c r="AX17" s="413"/>
    </row>
    <row r="18" spans="1:55" ht="20.100000000000001" customHeight="1">
      <c r="A18" s="372" t="s">
        <v>10</v>
      </c>
      <c r="B18" s="373"/>
      <c r="C18" s="374" t="s">
        <v>577</v>
      </c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6"/>
      <c r="AC18" s="377" t="s">
        <v>365</v>
      </c>
      <c r="AD18" s="378"/>
      <c r="AE18" s="379"/>
      <c r="AF18" s="380"/>
      <c r="AG18" s="380"/>
      <c r="AH18" s="380"/>
      <c r="AI18" s="381"/>
      <c r="AJ18" s="379">
        <f>VLOOKUP(AC18,'04'!$AC$8:$BH$265,3,FALSE)</f>
        <v>0</v>
      </c>
      <c r="AK18" s="380"/>
      <c r="AL18" s="380"/>
      <c r="AM18" s="380"/>
      <c r="AN18" s="381"/>
      <c r="AO18" s="379">
        <f>VLOOKUP(AC18,'05'!$AC$8:$BH$229,3,FALSE)</f>
        <v>65546</v>
      </c>
      <c r="AP18" s="380"/>
      <c r="AQ18" s="380"/>
      <c r="AR18" s="380"/>
      <c r="AS18" s="381"/>
      <c r="AT18" s="379">
        <f>VLOOKUP(AC18,'06'!$AC$8:$BH$229,3,FALSE)</f>
        <v>43359</v>
      </c>
      <c r="AU18" s="380"/>
      <c r="AV18" s="380"/>
      <c r="AW18" s="380"/>
      <c r="AX18" s="381"/>
      <c r="AY18" s="382">
        <f>SUM(AJ18:AX18)</f>
        <v>108905</v>
      </c>
      <c r="AZ18" s="383"/>
      <c r="BA18" s="383"/>
      <c r="BB18" s="383"/>
      <c r="BC18" s="384"/>
    </row>
    <row r="19" spans="1:55" s="14" customFormat="1" ht="20.100000000000001" customHeight="1">
      <c r="A19" s="362" t="s">
        <v>11</v>
      </c>
      <c r="B19" s="363"/>
      <c r="C19" s="112" t="s">
        <v>580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4"/>
      <c r="AC19" s="5"/>
      <c r="AD19" s="6"/>
      <c r="AE19" s="369"/>
      <c r="AF19" s="370"/>
      <c r="AG19" s="370"/>
      <c r="AH19" s="370"/>
      <c r="AI19" s="371"/>
      <c r="AJ19" s="411">
        <f>AJ17+AJ18</f>
        <v>377395</v>
      </c>
      <c r="AK19" s="412"/>
      <c r="AL19" s="412"/>
      <c r="AM19" s="412"/>
      <c r="AN19" s="413"/>
      <c r="AO19" s="411">
        <f t="shared" ref="AO19" si="5">AO17+AO18</f>
        <v>65856</v>
      </c>
      <c r="AP19" s="412"/>
      <c r="AQ19" s="412"/>
      <c r="AR19" s="412"/>
      <c r="AS19" s="413"/>
      <c r="AT19" s="411">
        <f t="shared" ref="AT19" si="6">AT17+AT18</f>
        <v>43959</v>
      </c>
      <c r="AU19" s="412"/>
      <c r="AV19" s="412"/>
      <c r="AW19" s="412"/>
      <c r="AX19" s="413"/>
    </row>
    <row r="20" spans="1:55" ht="20.100000000000001" customHeight="1">
      <c r="A20" s="372" t="s">
        <v>12</v>
      </c>
      <c r="B20" s="373"/>
      <c r="C20" s="406" t="s">
        <v>453</v>
      </c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8"/>
      <c r="AC20" s="385" t="s">
        <v>32</v>
      </c>
      <c r="AD20" s="386"/>
      <c r="AE20" s="379">
        <f t="shared" si="0"/>
        <v>129716</v>
      </c>
      <c r="AF20" s="380"/>
      <c r="AG20" s="380"/>
      <c r="AH20" s="380"/>
      <c r="AI20" s="381"/>
      <c r="AJ20" s="379">
        <f>VLOOKUP(AC20,'04'!$AC$8:$BH$265,3,FALSE)</f>
        <v>59838</v>
      </c>
      <c r="AK20" s="380"/>
      <c r="AL20" s="380"/>
      <c r="AM20" s="380"/>
      <c r="AN20" s="381"/>
      <c r="AO20" s="379">
        <f>VLOOKUP(AC20,'05'!$AC$8:$BH$229,3,FALSE)</f>
        <v>40104</v>
      </c>
      <c r="AP20" s="380"/>
      <c r="AQ20" s="380"/>
      <c r="AR20" s="380"/>
      <c r="AS20" s="381"/>
      <c r="AT20" s="379">
        <f>VLOOKUP(AC20,'06'!$AC$8:$BH$229,3,FALSE)</f>
        <v>29774</v>
      </c>
      <c r="AU20" s="380"/>
      <c r="AV20" s="380"/>
      <c r="AW20" s="380"/>
      <c r="AX20" s="381"/>
    </row>
    <row r="21" spans="1:55" ht="20.100000000000001" customHeight="1">
      <c r="A21" s="372" t="s">
        <v>13</v>
      </c>
      <c r="B21" s="373"/>
      <c r="C21" s="403" t="s">
        <v>24</v>
      </c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5"/>
      <c r="AC21" s="385" t="s">
        <v>52</v>
      </c>
      <c r="AD21" s="386"/>
      <c r="AE21" s="379">
        <f t="shared" si="0"/>
        <v>35540</v>
      </c>
      <c r="AF21" s="380"/>
      <c r="AG21" s="380"/>
      <c r="AH21" s="380"/>
      <c r="AI21" s="381"/>
      <c r="AJ21" s="379">
        <f>VLOOKUP(AC21,'04'!$AC$8:$BH$265,3,FALSE)</f>
        <v>16340</v>
      </c>
      <c r="AK21" s="380"/>
      <c r="AL21" s="380"/>
      <c r="AM21" s="380"/>
      <c r="AN21" s="381"/>
      <c r="AO21" s="379">
        <f>VLOOKUP(AC21,'05'!$AC$8:$BH$229,3,FALSE)</f>
        <v>11024</v>
      </c>
      <c r="AP21" s="380"/>
      <c r="AQ21" s="380"/>
      <c r="AR21" s="380"/>
      <c r="AS21" s="381"/>
      <c r="AT21" s="379">
        <f>VLOOKUP(AC21,'06'!$AC$8:$BH$229,3,FALSE)</f>
        <v>8176</v>
      </c>
      <c r="AU21" s="380"/>
      <c r="AV21" s="380"/>
      <c r="AW21" s="380"/>
      <c r="AX21" s="381"/>
    </row>
    <row r="22" spans="1:55" ht="20.100000000000001" customHeight="1">
      <c r="A22" s="372" t="s">
        <v>14</v>
      </c>
      <c r="B22" s="373"/>
      <c r="C22" s="403" t="s">
        <v>454</v>
      </c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5"/>
      <c r="AC22" s="385" t="s">
        <v>57</v>
      </c>
      <c r="AD22" s="386"/>
      <c r="AE22" s="379">
        <f t="shared" si="0"/>
        <v>97448</v>
      </c>
      <c r="AF22" s="380"/>
      <c r="AG22" s="380"/>
      <c r="AH22" s="380"/>
      <c r="AI22" s="381"/>
      <c r="AJ22" s="379">
        <f>VLOOKUP(AC22,'04'!$AC$8:$BH$265,3,FALSE)</f>
        <v>78832</v>
      </c>
      <c r="AK22" s="380"/>
      <c r="AL22" s="380"/>
      <c r="AM22" s="380"/>
      <c r="AN22" s="381"/>
      <c r="AO22" s="379">
        <f>VLOOKUP(AC22,'05'!$AC$8:$BH$229,3,FALSE)</f>
        <v>14021</v>
      </c>
      <c r="AP22" s="380"/>
      <c r="AQ22" s="380"/>
      <c r="AR22" s="380"/>
      <c r="AS22" s="381"/>
      <c r="AT22" s="379">
        <f>VLOOKUP(AC22,'06'!$AC$8:$BH$229,3,FALSE)</f>
        <v>4595</v>
      </c>
      <c r="AU22" s="380"/>
      <c r="AV22" s="380"/>
      <c r="AW22" s="380"/>
      <c r="AX22" s="381"/>
    </row>
    <row r="23" spans="1:55" ht="20.100000000000001" customHeight="1">
      <c r="A23" s="372" t="s">
        <v>15</v>
      </c>
      <c r="B23" s="373"/>
      <c r="C23" s="397" t="s">
        <v>455</v>
      </c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9"/>
      <c r="AC23" s="385" t="s">
        <v>58</v>
      </c>
      <c r="AD23" s="386"/>
      <c r="AE23" s="379">
        <f t="shared" si="0"/>
        <v>10580</v>
      </c>
      <c r="AF23" s="380"/>
      <c r="AG23" s="380"/>
      <c r="AH23" s="380"/>
      <c r="AI23" s="381"/>
      <c r="AJ23" s="379">
        <f>VLOOKUP(AC23,'04'!$AC$8:$BH$265,3,FALSE)</f>
        <v>10500</v>
      </c>
      <c r="AK23" s="380"/>
      <c r="AL23" s="380"/>
      <c r="AM23" s="380"/>
      <c r="AN23" s="381"/>
      <c r="AO23" s="379">
        <f>VLOOKUP(AC23,'05'!$AC$8:$BH$229,3,FALSE)</f>
        <v>80</v>
      </c>
      <c r="AP23" s="380"/>
      <c r="AQ23" s="380"/>
      <c r="AR23" s="380"/>
      <c r="AS23" s="381"/>
      <c r="AT23" s="379">
        <f>VLOOKUP(AC23,'06'!$AC$8:$BH$229,3,FALSE)</f>
        <v>0</v>
      </c>
      <c r="AU23" s="380"/>
      <c r="AV23" s="380"/>
      <c r="AW23" s="380"/>
      <c r="AX23" s="381"/>
    </row>
    <row r="24" spans="1:55" ht="20.100000000000001" customHeight="1">
      <c r="A24" s="372" t="s">
        <v>53</v>
      </c>
      <c r="B24" s="373"/>
      <c r="C24" s="397" t="s">
        <v>456</v>
      </c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9"/>
      <c r="AC24" s="385" t="s">
        <v>59</v>
      </c>
      <c r="AD24" s="386"/>
      <c r="AE24" s="379">
        <f t="shared" si="0"/>
        <v>9604</v>
      </c>
      <c r="AF24" s="380"/>
      <c r="AG24" s="380"/>
      <c r="AH24" s="380"/>
      <c r="AI24" s="381"/>
      <c r="AJ24" s="379">
        <f>VLOOKUP(AC24,'04'!$AC$8:$BH$265,3,FALSE)</f>
        <v>9604</v>
      </c>
      <c r="AK24" s="380"/>
      <c r="AL24" s="380"/>
      <c r="AM24" s="380"/>
      <c r="AN24" s="381"/>
      <c r="AO24" s="379">
        <f>VLOOKUP(AC24,'05'!$AC$8:$BH$229,3,FALSE)</f>
        <v>0</v>
      </c>
      <c r="AP24" s="380"/>
      <c r="AQ24" s="380"/>
      <c r="AR24" s="380"/>
      <c r="AS24" s="381"/>
      <c r="AT24" s="379">
        <f>VLOOKUP(AC24,'06'!$AC$8:$BH$229,3,FALSE)</f>
        <v>0</v>
      </c>
      <c r="AU24" s="380"/>
      <c r="AV24" s="380"/>
      <c r="AW24" s="380"/>
      <c r="AX24" s="381"/>
    </row>
    <row r="25" spans="1:55" ht="20.100000000000001" customHeight="1">
      <c r="A25" s="372" t="s">
        <v>54</v>
      </c>
      <c r="B25" s="373"/>
      <c r="C25" s="400" t="s">
        <v>465</v>
      </c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2"/>
      <c r="AC25" s="385" t="s">
        <v>60</v>
      </c>
      <c r="AD25" s="386"/>
      <c r="AE25" s="379">
        <f t="shared" si="0"/>
        <v>80115</v>
      </c>
      <c r="AF25" s="380"/>
      <c r="AG25" s="380"/>
      <c r="AH25" s="380"/>
      <c r="AI25" s="381"/>
      <c r="AJ25" s="379">
        <f>VLOOKUP(AC25,'04'!$AC$8:$BH$265,3,FALSE)</f>
        <v>78688</v>
      </c>
      <c r="AK25" s="380"/>
      <c r="AL25" s="380"/>
      <c r="AM25" s="380"/>
      <c r="AN25" s="381"/>
      <c r="AO25" s="379">
        <f>VLOOKUP(AC25,'05'!$AC$8:$BH$229,3,FALSE)</f>
        <v>627</v>
      </c>
      <c r="AP25" s="380"/>
      <c r="AQ25" s="380"/>
      <c r="AR25" s="380"/>
      <c r="AS25" s="381"/>
      <c r="AT25" s="379">
        <f>VLOOKUP(AC25,'06'!$AC$8:$BH$229,3,FALSE)</f>
        <v>800</v>
      </c>
      <c r="AU25" s="380"/>
      <c r="AV25" s="380"/>
      <c r="AW25" s="380"/>
      <c r="AX25" s="381"/>
    </row>
    <row r="26" spans="1:55" ht="20.100000000000001" customHeight="1">
      <c r="A26" s="372" t="s">
        <v>55</v>
      </c>
      <c r="B26" s="373"/>
      <c r="C26" s="397" t="s">
        <v>466</v>
      </c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9"/>
      <c r="AC26" s="385" t="s">
        <v>61</v>
      </c>
      <c r="AD26" s="386"/>
      <c r="AE26" s="379">
        <f t="shared" si="0"/>
        <v>10614</v>
      </c>
      <c r="AF26" s="380"/>
      <c r="AG26" s="380"/>
      <c r="AH26" s="380"/>
      <c r="AI26" s="381"/>
      <c r="AJ26" s="379">
        <f>VLOOKUP(AC26,'04'!$AC$8:$BH$265,3,FALSE)</f>
        <v>10000</v>
      </c>
      <c r="AK26" s="380"/>
      <c r="AL26" s="380"/>
      <c r="AM26" s="380"/>
      <c r="AN26" s="381"/>
      <c r="AO26" s="379">
        <f>VLOOKUP(AC26,'05'!$AC$8:$BH$229,3,FALSE)</f>
        <v>0</v>
      </c>
      <c r="AP26" s="380"/>
      <c r="AQ26" s="380"/>
      <c r="AR26" s="380"/>
      <c r="AS26" s="381"/>
      <c r="AT26" s="379">
        <f>VLOOKUP(AC26,'06'!$AC$8:$BH$229,3,FALSE)</f>
        <v>614</v>
      </c>
      <c r="AU26" s="380"/>
      <c r="AV26" s="380"/>
      <c r="AW26" s="380"/>
      <c r="AX26" s="381"/>
    </row>
    <row r="27" spans="1:55" ht="20.100000000000001" customHeight="1">
      <c r="A27" s="372" t="s">
        <v>56</v>
      </c>
      <c r="B27" s="373"/>
      <c r="C27" s="397" t="s">
        <v>467</v>
      </c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9"/>
      <c r="AC27" s="385" t="s">
        <v>62</v>
      </c>
      <c r="AD27" s="386"/>
      <c r="AE27" s="379">
        <f t="shared" si="0"/>
        <v>17</v>
      </c>
      <c r="AF27" s="380"/>
      <c r="AG27" s="380"/>
      <c r="AH27" s="380"/>
      <c r="AI27" s="381"/>
      <c r="AJ27" s="379">
        <f>VLOOKUP(AC27,'04'!$AC$8:$BH$265,3,FALSE)</f>
        <v>17</v>
      </c>
      <c r="AK27" s="380"/>
      <c r="AL27" s="380"/>
      <c r="AM27" s="380"/>
      <c r="AN27" s="381"/>
      <c r="AO27" s="379">
        <f>VLOOKUP(AC27,'05'!$AC$8:$BH$229,3,FALSE)</f>
        <v>0</v>
      </c>
      <c r="AP27" s="380"/>
      <c r="AQ27" s="380"/>
      <c r="AR27" s="380"/>
      <c r="AS27" s="381"/>
      <c r="AT27" s="379">
        <f>VLOOKUP(AC27,'06'!$AC$8:$BH$229,3,FALSE)</f>
        <v>0</v>
      </c>
      <c r="AU27" s="380"/>
      <c r="AV27" s="380"/>
      <c r="AW27" s="380"/>
      <c r="AX27" s="381"/>
    </row>
    <row r="28" spans="1:55" s="13" customFormat="1" ht="20.100000000000001" customHeight="1">
      <c r="A28" s="387" t="s">
        <v>106</v>
      </c>
      <c r="B28" s="388"/>
      <c r="C28" s="389" t="s">
        <v>578</v>
      </c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1"/>
      <c r="AC28" s="392" t="s">
        <v>174</v>
      </c>
      <c r="AD28" s="393"/>
      <c r="AE28" s="394">
        <f t="shared" si="0"/>
        <v>373634</v>
      </c>
      <c r="AF28" s="395"/>
      <c r="AG28" s="395"/>
      <c r="AH28" s="395"/>
      <c r="AI28" s="396"/>
      <c r="AJ28" s="394">
        <f>SUM(AJ20:AN27)</f>
        <v>263819</v>
      </c>
      <c r="AK28" s="395"/>
      <c r="AL28" s="395"/>
      <c r="AM28" s="395"/>
      <c r="AN28" s="396"/>
      <c r="AO28" s="394">
        <f t="shared" ref="AO28" si="7">SUM(AO20:AS27)</f>
        <v>65856</v>
      </c>
      <c r="AP28" s="395"/>
      <c r="AQ28" s="395"/>
      <c r="AR28" s="395"/>
      <c r="AS28" s="396"/>
      <c r="AT28" s="394">
        <f t="shared" ref="AT28" si="8">SUM(AT20:AX27)</f>
        <v>43959</v>
      </c>
      <c r="AU28" s="395"/>
      <c r="AV28" s="395"/>
      <c r="AW28" s="395"/>
      <c r="AX28" s="396"/>
    </row>
    <row r="29" spans="1:55" ht="20.100000000000001" customHeight="1">
      <c r="A29" s="372" t="s">
        <v>107</v>
      </c>
      <c r="B29" s="373"/>
      <c r="C29" s="374" t="s">
        <v>457</v>
      </c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6"/>
      <c r="AC29" s="377" t="s">
        <v>415</v>
      </c>
      <c r="AD29" s="378"/>
      <c r="AE29" s="379">
        <f t="shared" si="0"/>
        <v>4671</v>
      </c>
      <c r="AF29" s="380"/>
      <c r="AG29" s="380"/>
      <c r="AH29" s="380"/>
      <c r="AI29" s="381"/>
      <c r="AJ29" s="379">
        <f>VLOOKUP(AC29,'04'!$AC$8:$BH$265,3,FALSE)-AJ31</f>
        <v>4671</v>
      </c>
      <c r="AK29" s="380"/>
      <c r="AL29" s="380"/>
      <c r="AM29" s="380"/>
      <c r="AN29" s="381"/>
      <c r="AO29" s="379">
        <f>VLOOKUP(AC29,'05'!$AC$8:$BH$229,3,FALSE)</f>
        <v>0</v>
      </c>
      <c r="AP29" s="380"/>
      <c r="AQ29" s="380"/>
      <c r="AR29" s="380"/>
      <c r="AS29" s="381"/>
      <c r="AT29" s="379">
        <f>VLOOKUP(AC29,'06'!$AC$8:$BH$229,3,FALSE)</f>
        <v>0</v>
      </c>
      <c r="AU29" s="380"/>
      <c r="AV29" s="380"/>
      <c r="AW29" s="380"/>
      <c r="AX29" s="381"/>
    </row>
    <row r="30" spans="1:55" s="28" customFormat="1" ht="20.100000000000001" customHeight="1">
      <c r="A30" s="362" t="s">
        <v>179</v>
      </c>
      <c r="B30" s="363"/>
      <c r="C30" s="364" t="s">
        <v>579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6"/>
      <c r="AC30" s="367"/>
      <c r="AD30" s="368"/>
      <c r="AE30" s="369">
        <f>SUM(AJ30:AX30)</f>
        <v>378305</v>
      </c>
      <c r="AF30" s="370"/>
      <c r="AG30" s="370"/>
      <c r="AH30" s="370"/>
      <c r="AI30" s="371"/>
      <c r="AJ30" s="369">
        <f>SUM(AJ28:AN29)</f>
        <v>268490</v>
      </c>
      <c r="AK30" s="370"/>
      <c r="AL30" s="370"/>
      <c r="AM30" s="370"/>
      <c r="AN30" s="371"/>
      <c r="AO30" s="369">
        <f t="shared" ref="AO30" si="9">SUM(AO28:AS29)</f>
        <v>65856</v>
      </c>
      <c r="AP30" s="370"/>
      <c r="AQ30" s="370"/>
      <c r="AR30" s="370"/>
      <c r="AS30" s="371"/>
      <c r="AT30" s="369">
        <f t="shared" ref="AT30" si="10">SUM(AT28:AX29)</f>
        <v>43959</v>
      </c>
      <c r="AU30" s="370"/>
      <c r="AV30" s="370"/>
      <c r="AW30" s="370"/>
      <c r="AX30" s="371"/>
    </row>
    <row r="31" spans="1:55" ht="20.100000000000001" customHeight="1">
      <c r="A31" s="372" t="s">
        <v>180</v>
      </c>
      <c r="B31" s="373"/>
      <c r="C31" s="374" t="s">
        <v>576</v>
      </c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6"/>
      <c r="AC31" s="377" t="s">
        <v>398</v>
      </c>
      <c r="AD31" s="378"/>
      <c r="AE31" s="379"/>
      <c r="AF31" s="380"/>
      <c r="AG31" s="380"/>
      <c r="AH31" s="380"/>
      <c r="AI31" s="381"/>
      <c r="AJ31" s="379">
        <f>VLOOKUP(AC31,'04'!$AC$8:$BH$265,3,FALSE)</f>
        <v>108905</v>
      </c>
      <c r="AK31" s="380"/>
      <c r="AL31" s="380"/>
      <c r="AM31" s="380"/>
      <c r="AN31" s="381"/>
      <c r="AO31" s="379" t="str">
        <f>VLOOKUP(AC31,'05'!$AC$8:$BH$229,3,FALSE)</f>
        <v/>
      </c>
      <c r="AP31" s="380"/>
      <c r="AQ31" s="380"/>
      <c r="AR31" s="380"/>
      <c r="AS31" s="381"/>
      <c r="AT31" s="379">
        <f>VLOOKUP(AC31,'06'!$AC$8:$BH$229,3,FALSE)</f>
        <v>0</v>
      </c>
      <c r="AU31" s="380"/>
      <c r="AV31" s="380"/>
      <c r="AW31" s="380"/>
      <c r="AX31" s="381"/>
      <c r="AY31" s="382">
        <f>SUM(AJ31:AX31)</f>
        <v>108905</v>
      </c>
      <c r="AZ31" s="383"/>
      <c r="BA31" s="383"/>
      <c r="BB31" s="383"/>
      <c r="BC31" s="384"/>
    </row>
    <row r="32" spans="1:55" s="28" customFormat="1" ht="20.100000000000001" customHeight="1">
      <c r="A32" s="362" t="s">
        <v>181</v>
      </c>
      <c r="B32" s="363"/>
      <c r="C32" s="364" t="s">
        <v>581</v>
      </c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6"/>
      <c r="AC32" s="367"/>
      <c r="AD32" s="368"/>
      <c r="AE32" s="369"/>
      <c r="AF32" s="370"/>
      <c r="AG32" s="370"/>
      <c r="AH32" s="370"/>
      <c r="AI32" s="371"/>
      <c r="AJ32" s="369">
        <f>SUM(AJ30:AN31)</f>
        <v>377395</v>
      </c>
      <c r="AK32" s="370"/>
      <c r="AL32" s="370"/>
      <c r="AM32" s="370"/>
      <c r="AN32" s="371"/>
      <c r="AO32" s="369">
        <f t="shared" ref="AO32" si="11">SUM(AO30:AS31)</f>
        <v>65856</v>
      </c>
      <c r="AP32" s="370"/>
      <c r="AQ32" s="370"/>
      <c r="AR32" s="370"/>
      <c r="AS32" s="371"/>
      <c r="AT32" s="369">
        <f t="shared" ref="AT32" si="12">SUM(AT30:AX31)</f>
        <v>43959</v>
      </c>
      <c r="AU32" s="370"/>
      <c r="AV32" s="370"/>
      <c r="AW32" s="370"/>
      <c r="AX32" s="371"/>
    </row>
    <row r="37" spans="29:50">
      <c r="AC37" s="136"/>
      <c r="AD37" s="136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</row>
  </sheetData>
  <mergeCells count="197">
    <mergeCell ref="AE6:AI6"/>
    <mergeCell ref="AT6:AX6"/>
    <mergeCell ref="AJ6:AN6"/>
    <mergeCell ref="AO6:AS6"/>
    <mergeCell ref="A1:AX1"/>
    <mergeCell ref="A2:AX2"/>
    <mergeCell ref="A3:AX3"/>
    <mergeCell ref="A4:AX4"/>
    <mergeCell ref="A5:B6"/>
    <mergeCell ref="C5:AB6"/>
    <mergeCell ref="AC5:AD6"/>
    <mergeCell ref="AE5:AX5"/>
    <mergeCell ref="A8:B8"/>
    <mergeCell ref="C8:AB8"/>
    <mergeCell ref="AC8:AD8"/>
    <mergeCell ref="AE8:AI8"/>
    <mergeCell ref="AT8:AX8"/>
    <mergeCell ref="AJ8:AN8"/>
    <mergeCell ref="AO8:AS8"/>
    <mergeCell ref="A7:B7"/>
    <mergeCell ref="C7:AB7"/>
    <mergeCell ref="AC7:AD7"/>
    <mergeCell ref="AE7:AI7"/>
    <mergeCell ref="AT7:AX7"/>
    <mergeCell ref="AJ7:AN7"/>
    <mergeCell ref="AO7:AS7"/>
    <mergeCell ref="AY18:BC18"/>
    <mergeCell ref="A10:B10"/>
    <mergeCell ref="C10:AB10"/>
    <mergeCell ref="AC10:AD10"/>
    <mergeCell ref="AE10:AI10"/>
    <mergeCell ref="AT10:AX10"/>
    <mergeCell ref="AJ10:AN10"/>
    <mergeCell ref="AO10:AS10"/>
    <mergeCell ref="A9:B9"/>
    <mergeCell ref="C9:AB9"/>
    <mergeCell ref="AC9:AD9"/>
    <mergeCell ref="AE9:AI9"/>
    <mergeCell ref="AT9:AX9"/>
    <mergeCell ref="AJ9:AN9"/>
    <mergeCell ref="AO9:AS9"/>
    <mergeCell ref="A11:B11"/>
    <mergeCell ref="C11:AB11"/>
    <mergeCell ref="AC11:AD11"/>
    <mergeCell ref="AE11:AI11"/>
    <mergeCell ref="AT11:AX11"/>
    <mergeCell ref="AJ11:AN11"/>
    <mergeCell ref="AO11:AS11"/>
    <mergeCell ref="A12:B12"/>
    <mergeCell ref="C12:AB12"/>
    <mergeCell ref="AJ15:AN15"/>
    <mergeCell ref="AO15:AS15"/>
    <mergeCell ref="AT19:AX19"/>
    <mergeCell ref="AO17:AS17"/>
    <mergeCell ref="AT17:AX17"/>
    <mergeCell ref="A15:B15"/>
    <mergeCell ref="C15:AB15"/>
    <mergeCell ref="AC15:AD15"/>
    <mergeCell ref="AE15:AI15"/>
    <mergeCell ref="AT15:AX15"/>
    <mergeCell ref="A17:B17"/>
    <mergeCell ref="AE17:AI17"/>
    <mergeCell ref="AJ16:AN16"/>
    <mergeCell ref="AO16:AS16"/>
    <mergeCell ref="AT18:AX18"/>
    <mergeCell ref="AT16:AX16"/>
    <mergeCell ref="AJ17:AN17"/>
    <mergeCell ref="A16:B16"/>
    <mergeCell ref="C16:AB16"/>
    <mergeCell ref="AC16:AD16"/>
    <mergeCell ref="AE16:AI16"/>
    <mergeCell ref="AJ19:AN19"/>
    <mergeCell ref="AO19:AS19"/>
    <mergeCell ref="A19:B19"/>
    <mergeCell ref="AC12:AD12"/>
    <mergeCell ref="AE12:AI12"/>
    <mergeCell ref="AT12:AX12"/>
    <mergeCell ref="AJ12:AN12"/>
    <mergeCell ref="AO12:AS12"/>
    <mergeCell ref="A14:B14"/>
    <mergeCell ref="C14:AB14"/>
    <mergeCell ref="AC14:AD14"/>
    <mergeCell ref="AE14:AI14"/>
    <mergeCell ref="AT14:AX14"/>
    <mergeCell ref="AJ14:AN14"/>
    <mergeCell ref="AO14:AS14"/>
    <mergeCell ref="A13:B13"/>
    <mergeCell ref="C13:AB13"/>
    <mergeCell ref="AC13:AD13"/>
    <mergeCell ref="AE13:AI13"/>
    <mergeCell ref="AT13:AX13"/>
    <mergeCell ref="AJ13:AN13"/>
    <mergeCell ref="AO13:AS13"/>
    <mergeCell ref="AC18:AD18"/>
    <mergeCell ref="AE18:AI18"/>
    <mergeCell ref="AJ18:AN18"/>
    <mergeCell ref="AO18:AS18"/>
    <mergeCell ref="AE19:AI19"/>
    <mergeCell ref="A20:B20"/>
    <mergeCell ref="C20:AB20"/>
    <mergeCell ref="AC20:AD20"/>
    <mergeCell ref="AE20:AI20"/>
    <mergeCell ref="A18:B18"/>
    <mergeCell ref="C18:AB18"/>
    <mergeCell ref="AT20:AX20"/>
    <mergeCell ref="AJ20:AN20"/>
    <mergeCell ref="AO20:AS20"/>
    <mergeCell ref="AJ21:AN21"/>
    <mergeCell ref="AO21:AS21"/>
    <mergeCell ref="A22:B22"/>
    <mergeCell ref="C22:AB22"/>
    <mergeCell ref="AC22:AD22"/>
    <mergeCell ref="AE22:AI22"/>
    <mergeCell ref="AT22:AX22"/>
    <mergeCell ref="AJ22:AN22"/>
    <mergeCell ref="AO22:AS22"/>
    <mergeCell ref="A21:B21"/>
    <mergeCell ref="C21:AB21"/>
    <mergeCell ref="AC21:AD21"/>
    <mergeCell ref="AE21:AI21"/>
    <mergeCell ref="AT21:AX21"/>
    <mergeCell ref="A23:B23"/>
    <mergeCell ref="C23:AB23"/>
    <mergeCell ref="AC23:AD23"/>
    <mergeCell ref="AE23:AI23"/>
    <mergeCell ref="AT23:AX23"/>
    <mergeCell ref="AJ23:AN23"/>
    <mergeCell ref="AO23:AS23"/>
    <mergeCell ref="A26:B26"/>
    <mergeCell ref="C26:AB26"/>
    <mergeCell ref="AC26:AD26"/>
    <mergeCell ref="AE26:AI26"/>
    <mergeCell ref="AT26:AX26"/>
    <mergeCell ref="AJ26:AN26"/>
    <mergeCell ref="AO26:AS26"/>
    <mergeCell ref="A25:B25"/>
    <mergeCell ref="C25:AB25"/>
    <mergeCell ref="AO27:AS27"/>
    <mergeCell ref="AJ28:AN28"/>
    <mergeCell ref="AO28:AS28"/>
    <mergeCell ref="A24:B24"/>
    <mergeCell ref="C24:AB24"/>
    <mergeCell ref="AC24:AD24"/>
    <mergeCell ref="AE24:AI24"/>
    <mergeCell ref="AT24:AX24"/>
    <mergeCell ref="AJ24:AN24"/>
    <mergeCell ref="AO24:AS24"/>
    <mergeCell ref="AY31:BC31"/>
    <mergeCell ref="A31:B31"/>
    <mergeCell ref="C31:AB31"/>
    <mergeCell ref="AC31:AD31"/>
    <mergeCell ref="AE31:AI31"/>
    <mergeCell ref="AJ31:AN31"/>
    <mergeCell ref="AO31:AS31"/>
    <mergeCell ref="AT31:AX31"/>
    <mergeCell ref="AC25:AD25"/>
    <mergeCell ref="AE25:AI25"/>
    <mergeCell ref="AT25:AX25"/>
    <mergeCell ref="AJ25:AN25"/>
    <mergeCell ref="AO25:AS25"/>
    <mergeCell ref="A28:B28"/>
    <mergeCell ref="C28:AB28"/>
    <mergeCell ref="AC28:AD28"/>
    <mergeCell ref="AE28:AI28"/>
    <mergeCell ref="AT28:AX28"/>
    <mergeCell ref="A27:B27"/>
    <mergeCell ref="C27:AB27"/>
    <mergeCell ref="AC27:AD27"/>
    <mergeCell ref="AE27:AI27"/>
    <mergeCell ref="AT27:AX27"/>
    <mergeCell ref="AJ27:AN27"/>
    <mergeCell ref="A29:B29"/>
    <mergeCell ref="C29:AB29"/>
    <mergeCell ref="AC29:AD29"/>
    <mergeCell ref="AE29:AI29"/>
    <mergeCell ref="AT29:AX29"/>
    <mergeCell ref="AJ29:AN29"/>
    <mergeCell ref="AO29:AS29"/>
    <mergeCell ref="AJ30:AN30"/>
    <mergeCell ref="AO30:AS30"/>
    <mergeCell ref="AC37:AD37"/>
    <mergeCell ref="AE37:AI37"/>
    <mergeCell ref="AJ37:AN37"/>
    <mergeCell ref="AO37:AS37"/>
    <mergeCell ref="AT37:AX37"/>
    <mergeCell ref="A30:B30"/>
    <mergeCell ref="C30:AB30"/>
    <mergeCell ref="AC30:AD30"/>
    <mergeCell ref="AE30:AI30"/>
    <mergeCell ref="AT30:AX30"/>
    <mergeCell ref="A32:B32"/>
    <mergeCell ref="C32:AB32"/>
    <mergeCell ref="AC32:AD32"/>
    <mergeCell ref="AJ32:AN32"/>
    <mergeCell ref="AO32:AS32"/>
    <mergeCell ref="AT32:AX32"/>
    <mergeCell ref="AE32:AI3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colBreaks count="1" manualBreakCount="1">
    <brk id="5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I267"/>
  <sheetViews>
    <sheetView view="pageBreakPreview" zoomScaleSheetLayoutView="100" workbookViewId="0">
      <pane xSplit="28" ySplit="7" topLeftCell="AC8" activePane="bottomRight" state="frozen"/>
      <selection pane="topRight" activeCell="AC1" sqref="AC1"/>
      <selection pane="bottomLeft" activeCell="A8" sqref="A8"/>
      <selection pane="bottomRight" sqref="A1:BH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58" t="s">
        <v>933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  <c r="BF1" s="558"/>
      <c r="BG1" s="558"/>
      <c r="BH1" s="558"/>
    </row>
    <row r="2" spans="1:61" ht="28.5" customHeight="1">
      <c r="A2" s="426" t="s">
        <v>476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8"/>
    </row>
    <row r="3" spans="1:61" ht="15" customHeight="1">
      <c r="A3" s="429" t="s">
        <v>475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1"/>
    </row>
    <row r="4" spans="1:61" ht="15.95" customHeight="1">
      <c r="A4" s="432" t="s">
        <v>444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2"/>
    </row>
    <row r="5" spans="1:61" ht="15.95" customHeight="1">
      <c r="A5" s="434" t="s">
        <v>441</v>
      </c>
      <c r="B5" s="434"/>
      <c r="C5" s="435" t="s">
        <v>26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6" t="s">
        <v>442</v>
      </c>
      <c r="AD5" s="436"/>
      <c r="AE5" s="437" t="s">
        <v>470</v>
      </c>
      <c r="AF5" s="437"/>
      <c r="AG5" s="437"/>
      <c r="AH5" s="437"/>
      <c r="AI5" s="437"/>
      <c r="AJ5" s="437"/>
      <c r="AK5" s="437"/>
      <c r="AL5" s="437"/>
      <c r="AM5" s="559" t="s">
        <v>711</v>
      </c>
      <c r="AN5" s="560"/>
      <c r="AO5" s="560"/>
      <c r="AP5" s="560"/>
      <c r="AQ5" s="560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1"/>
      <c r="BC5" s="554" t="s">
        <v>438</v>
      </c>
      <c r="BD5" s="554"/>
      <c r="BE5" s="554"/>
      <c r="BF5" s="554"/>
      <c r="BG5" s="554" t="s">
        <v>439</v>
      </c>
      <c r="BH5" s="554"/>
      <c r="BI5" s="2"/>
    </row>
    <row r="6" spans="1:61" ht="39.75" customHeight="1">
      <c r="A6" s="434"/>
      <c r="B6" s="434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6"/>
      <c r="AD6" s="436"/>
      <c r="AE6" s="424" t="s">
        <v>468</v>
      </c>
      <c r="AF6" s="425"/>
      <c r="AG6" s="425"/>
      <c r="AH6" s="425"/>
      <c r="AI6" s="424" t="s">
        <v>469</v>
      </c>
      <c r="AJ6" s="425"/>
      <c r="AK6" s="425"/>
      <c r="AL6" s="425"/>
      <c r="AM6" s="555" t="s">
        <v>471</v>
      </c>
      <c r="AN6" s="556"/>
      <c r="AO6" s="556"/>
      <c r="AP6" s="557"/>
      <c r="AQ6" s="555" t="s">
        <v>474</v>
      </c>
      <c r="AR6" s="556"/>
      <c r="AS6" s="556"/>
      <c r="AT6" s="557"/>
      <c r="AU6" s="555" t="s">
        <v>472</v>
      </c>
      <c r="AV6" s="556"/>
      <c r="AW6" s="556"/>
      <c r="AX6" s="557"/>
      <c r="AY6" s="555" t="s">
        <v>473</v>
      </c>
      <c r="AZ6" s="556"/>
      <c r="BA6" s="556"/>
      <c r="BB6" s="557"/>
      <c r="BC6" s="554"/>
      <c r="BD6" s="554"/>
      <c r="BE6" s="554"/>
      <c r="BF6" s="554"/>
      <c r="BG6" s="554"/>
      <c r="BH6" s="554"/>
    </row>
    <row r="7" spans="1:61">
      <c r="A7" s="419" t="s">
        <v>176</v>
      </c>
      <c r="B7" s="420"/>
      <c r="C7" s="421" t="s">
        <v>177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1" t="s">
        <v>178</v>
      </c>
      <c r="AD7" s="422"/>
      <c r="AE7" s="421" t="s">
        <v>175</v>
      </c>
      <c r="AF7" s="422"/>
      <c r="AG7" s="422"/>
      <c r="AH7" s="423"/>
      <c r="AI7" s="421" t="s">
        <v>440</v>
      </c>
      <c r="AJ7" s="422"/>
      <c r="AK7" s="422"/>
      <c r="AL7" s="423"/>
      <c r="AM7" s="421" t="s">
        <v>567</v>
      </c>
      <c r="AN7" s="422"/>
      <c r="AO7" s="422"/>
      <c r="AP7" s="423"/>
      <c r="AQ7" s="421" t="s">
        <v>568</v>
      </c>
      <c r="AR7" s="422"/>
      <c r="AS7" s="422"/>
      <c r="AT7" s="423"/>
      <c r="AU7" s="421" t="s">
        <v>582</v>
      </c>
      <c r="AV7" s="422"/>
      <c r="AW7" s="422"/>
      <c r="AX7" s="423"/>
      <c r="AY7" s="421" t="s">
        <v>583</v>
      </c>
      <c r="AZ7" s="422"/>
      <c r="BA7" s="422"/>
      <c r="BB7" s="423"/>
      <c r="BC7" s="421" t="s">
        <v>584</v>
      </c>
      <c r="BD7" s="422"/>
      <c r="BE7" s="422"/>
      <c r="BF7" s="423"/>
      <c r="BG7" s="421" t="s">
        <v>585</v>
      </c>
      <c r="BH7" s="423"/>
    </row>
    <row r="8" spans="1:61" ht="20.100000000000001" customHeight="1">
      <c r="A8" s="372" t="s">
        <v>0</v>
      </c>
      <c r="B8" s="373"/>
      <c r="C8" s="454" t="s">
        <v>242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6"/>
      <c r="AC8" s="409" t="s">
        <v>243</v>
      </c>
      <c r="AD8" s="410"/>
      <c r="AE8" s="471">
        <f>SUM(AE9:AH13)</f>
        <v>67379</v>
      </c>
      <c r="AF8" s="472"/>
      <c r="AG8" s="472"/>
      <c r="AH8" s="473"/>
      <c r="AI8" s="471"/>
      <c r="AJ8" s="472"/>
      <c r="AK8" s="472"/>
      <c r="AL8" s="473"/>
      <c r="AM8" s="503"/>
      <c r="AN8" s="504"/>
      <c r="AO8" s="504"/>
      <c r="AP8" s="505"/>
      <c r="AQ8" s="446" t="s">
        <v>710</v>
      </c>
      <c r="AR8" s="447"/>
      <c r="AS8" s="447"/>
      <c r="AT8" s="448"/>
      <c r="AU8" s="446"/>
      <c r="AV8" s="447"/>
      <c r="AW8" s="447"/>
      <c r="AX8" s="448"/>
      <c r="AY8" s="446" t="s">
        <v>710</v>
      </c>
      <c r="AZ8" s="447"/>
      <c r="BA8" s="447"/>
      <c r="BB8" s="448"/>
      <c r="BC8" s="503"/>
      <c r="BD8" s="504"/>
      <c r="BE8" s="504"/>
      <c r="BF8" s="505"/>
      <c r="BG8" s="321" t="str">
        <f>IF(AI8&gt;0,BC8/AI8,"n.é.")</f>
        <v>n.é.</v>
      </c>
      <c r="BH8" s="322"/>
    </row>
    <row r="9" spans="1:61" s="7" customFormat="1" ht="20.100000000000001" customHeight="1">
      <c r="A9" s="477" t="s">
        <v>477</v>
      </c>
      <c r="B9" s="478"/>
      <c r="C9" s="479" t="s">
        <v>478</v>
      </c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1"/>
      <c r="AC9" s="482" t="s">
        <v>477</v>
      </c>
      <c r="AD9" s="483"/>
      <c r="AE9" s="484">
        <v>63296</v>
      </c>
      <c r="AF9" s="485"/>
      <c r="AG9" s="485"/>
      <c r="AH9" s="486"/>
      <c r="AI9" s="484"/>
      <c r="AJ9" s="485"/>
      <c r="AK9" s="485"/>
      <c r="AL9" s="486"/>
      <c r="AM9" s="446" t="s">
        <v>710</v>
      </c>
      <c r="AN9" s="447"/>
      <c r="AO9" s="447"/>
      <c r="AP9" s="448"/>
      <c r="AQ9" s="446" t="s">
        <v>710</v>
      </c>
      <c r="AR9" s="447"/>
      <c r="AS9" s="447"/>
      <c r="AT9" s="448"/>
      <c r="AU9" s="446" t="s">
        <v>710</v>
      </c>
      <c r="AV9" s="447"/>
      <c r="AW9" s="447"/>
      <c r="AX9" s="448"/>
      <c r="AY9" s="446" t="s">
        <v>710</v>
      </c>
      <c r="AZ9" s="447"/>
      <c r="BA9" s="447"/>
      <c r="BB9" s="448"/>
      <c r="BC9" s="446" t="s">
        <v>710</v>
      </c>
      <c r="BD9" s="447"/>
      <c r="BE9" s="447"/>
      <c r="BF9" s="448"/>
      <c r="BG9" s="487" t="s">
        <v>713</v>
      </c>
      <c r="BH9" s="488"/>
    </row>
    <row r="10" spans="1:61" s="7" customFormat="1" ht="20.100000000000001" customHeight="1">
      <c r="A10" s="477" t="s">
        <v>477</v>
      </c>
      <c r="B10" s="478"/>
      <c r="C10" s="479" t="s">
        <v>479</v>
      </c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1"/>
      <c r="AC10" s="482" t="s">
        <v>477</v>
      </c>
      <c r="AD10" s="483"/>
      <c r="AE10" s="484">
        <v>4083</v>
      </c>
      <c r="AF10" s="485"/>
      <c r="AG10" s="485"/>
      <c r="AH10" s="486"/>
      <c r="AI10" s="484"/>
      <c r="AJ10" s="485"/>
      <c r="AK10" s="485"/>
      <c r="AL10" s="486"/>
      <c r="AM10" s="446" t="s">
        <v>710</v>
      </c>
      <c r="AN10" s="447"/>
      <c r="AO10" s="447"/>
      <c r="AP10" s="448"/>
      <c r="AQ10" s="446" t="s">
        <v>710</v>
      </c>
      <c r="AR10" s="447"/>
      <c r="AS10" s="447"/>
      <c r="AT10" s="448"/>
      <c r="AU10" s="446" t="s">
        <v>710</v>
      </c>
      <c r="AV10" s="447"/>
      <c r="AW10" s="447"/>
      <c r="AX10" s="448"/>
      <c r="AY10" s="446" t="s">
        <v>710</v>
      </c>
      <c r="AZ10" s="447"/>
      <c r="BA10" s="447"/>
      <c r="BB10" s="448"/>
      <c r="BC10" s="446" t="s">
        <v>710</v>
      </c>
      <c r="BD10" s="447"/>
      <c r="BE10" s="447"/>
      <c r="BF10" s="448"/>
      <c r="BG10" s="487" t="s">
        <v>713</v>
      </c>
      <c r="BH10" s="488"/>
    </row>
    <row r="11" spans="1:61" s="7" customFormat="1" ht="20.100000000000001" customHeight="1">
      <c r="A11" s="477" t="s">
        <v>477</v>
      </c>
      <c r="B11" s="478"/>
      <c r="C11" s="479" t="s">
        <v>480</v>
      </c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1"/>
      <c r="AC11" s="482" t="s">
        <v>477</v>
      </c>
      <c r="AD11" s="483"/>
      <c r="AE11" s="484">
        <v>0</v>
      </c>
      <c r="AF11" s="485"/>
      <c r="AG11" s="485"/>
      <c r="AH11" s="486"/>
      <c r="AI11" s="484"/>
      <c r="AJ11" s="485"/>
      <c r="AK11" s="485"/>
      <c r="AL11" s="486"/>
      <c r="AM11" s="446" t="s">
        <v>710</v>
      </c>
      <c r="AN11" s="447"/>
      <c r="AO11" s="447"/>
      <c r="AP11" s="448"/>
      <c r="AQ11" s="446" t="s">
        <v>710</v>
      </c>
      <c r="AR11" s="447"/>
      <c r="AS11" s="447"/>
      <c r="AT11" s="448"/>
      <c r="AU11" s="446" t="s">
        <v>710</v>
      </c>
      <c r="AV11" s="447"/>
      <c r="AW11" s="447"/>
      <c r="AX11" s="448"/>
      <c r="AY11" s="446" t="s">
        <v>710</v>
      </c>
      <c r="AZ11" s="447"/>
      <c r="BA11" s="447"/>
      <c r="BB11" s="448"/>
      <c r="BC11" s="446" t="s">
        <v>710</v>
      </c>
      <c r="BD11" s="447"/>
      <c r="BE11" s="447"/>
      <c r="BF11" s="448"/>
      <c r="BG11" s="487" t="s">
        <v>713</v>
      </c>
      <c r="BH11" s="488"/>
    </row>
    <row r="12" spans="1:61" s="7" customFormat="1" ht="20.100000000000001" customHeight="1">
      <c r="A12" s="477" t="s">
        <v>477</v>
      </c>
      <c r="B12" s="478"/>
      <c r="C12" s="479" t="s">
        <v>716</v>
      </c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1"/>
      <c r="AC12" s="482" t="s">
        <v>477</v>
      </c>
      <c r="AD12" s="483"/>
      <c r="AE12" s="484">
        <v>0</v>
      </c>
      <c r="AF12" s="485"/>
      <c r="AG12" s="485"/>
      <c r="AH12" s="486"/>
      <c r="AI12" s="484"/>
      <c r="AJ12" s="485"/>
      <c r="AK12" s="485"/>
      <c r="AL12" s="486"/>
      <c r="AM12" s="446" t="s">
        <v>710</v>
      </c>
      <c r="AN12" s="447"/>
      <c r="AO12" s="447"/>
      <c r="AP12" s="448"/>
      <c r="AQ12" s="446" t="s">
        <v>710</v>
      </c>
      <c r="AR12" s="447"/>
      <c r="AS12" s="447"/>
      <c r="AT12" s="448"/>
      <c r="AU12" s="446" t="s">
        <v>710</v>
      </c>
      <c r="AV12" s="447"/>
      <c r="AW12" s="447"/>
      <c r="AX12" s="448"/>
      <c r="AY12" s="446" t="s">
        <v>710</v>
      </c>
      <c r="AZ12" s="447"/>
      <c r="BA12" s="447"/>
      <c r="BB12" s="448"/>
      <c r="BC12" s="446" t="s">
        <v>710</v>
      </c>
      <c r="BD12" s="447"/>
      <c r="BE12" s="447"/>
      <c r="BF12" s="448"/>
      <c r="BG12" s="487" t="s">
        <v>713</v>
      </c>
      <c r="BH12" s="488"/>
    </row>
    <row r="13" spans="1:61" s="7" customFormat="1" ht="20.100000000000001" customHeight="1">
      <c r="A13" s="477" t="s">
        <v>477</v>
      </c>
      <c r="B13" s="478"/>
      <c r="C13" s="479" t="s">
        <v>722</v>
      </c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1"/>
      <c r="AC13" s="482" t="s">
        <v>477</v>
      </c>
      <c r="AD13" s="483"/>
      <c r="AE13" s="484">
        <v>0</v>
      </c>
      <c r="AF13" s="485"/>
      <c r="AG13" s="485"/>
      <c r="AH13" s="486"/>
      <c r="AI13" s="484"/>
      <c r="AJ13" s="485"/>
      <c r="AK13" s="485"/>
      <c r="AL13" s="486"/>
      <c r="AM13" s="446" t="s">
        <v>710</v>
      </c>
      <c r="AN13" s="447"/>
      <c r="AO13" s="447"/>
      <c r="AP13" s="448"/>
      <c r="AQ13" s="446" t="s">
        <v>710</v>
      </c>
      <c r="AR13" s="447"/>
      <c r="AS13" s="447"/>
      <c r="AT13" s="448"/>
      <c r="AU13" s="446" t="s">
        <v>710</v>
      </c>
      <c r="AV13" s="447"/>
      <c r="AW13" s="447"/>
      <c r="AX13" s="448"/>
      <c r="AY13" s="446" t="s">
        <v>710</v>
      </c>
      <c r="AZ13" s="447"/>
      <c r="BA13" s="447"/>
      <c r="BB13" s="448"/>
      <c r="BC13" s="446" t="s">
        <v>710</v>
      </c>
      <c r="BD13" s="447"/>
      <c r="BE13" s="447"/>
      <c r="BF13" s="448"/>
      <c r="BG13" s="487" t="s">
        <v>713</v>
      </c>
      <c r="BH13" s="488"/>
    </row>
    <row r="14" spans="1:61" ht="20.100000000000001" customHeight="1">
      <c r="A14" s="372" t="s">
        <v>1</v>
      </c>
      <c r="B14" s="373"/>
      <c r="C14" s="397" t="s">
        <v>244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9"/>
      <c r="AC14" s="409" t="s">
        <v>245</v>
      </c>
      <c r="AD14" s="410"/>
      <c r="AE14" s="471">
        <f>SUM(AE15:AH17)</f>
        <v>40086</v>
      </c>
      <c r="AF14" s="472"/>
      <c r="AG14" s="472"/>
      <c r="AH14" s="473"/>
      <c r="AI14" s="471"/>
      <c r="AJ14" s="472"/>
      <c r="AK14" s="472"/>
      <c r="AL14" s="473"/>
      <c r="AM14" s="503"/>
      <c r="AN14" s="504"/>
      <c r="AO14" s="504"/>
      <c r="AP14" s="505"/>
      <c r="AQ14" s="446" t="s">
        <v>710</v>
      </c>
      <c r="AR14" s="447"/>
      <c r="AS14" s="447"/>
      <c r="AT14" s="448"/>
      <c r="AU14" s="446"/>
      <c r="AV14" s="447"/>
      <c r="AW14" s="447"/>
      <c r="AX14" s="448"/>
      <c r="AY14" s="446" t="s">
        <v>710</v>
      </c>
      <c r="AZ14" s="447"/>
      <c r="BA14" s="447"/>
      <c r="BB14" s="448"/>
      <c r="BC14" s="503"/>
      <c r="BD14" s="504"/>
      <c r="BE14" s="504"/>
      <c r="BF14" s="505"/>
      <c r="BG14" s="321" t="str">
        <f t="shared" ref="BG14:BG77" si="0">IF(AI14&gt;0,BC14/AI14,"n.é.")</f>
        <v>n.é.</v>
      </c>
      <c r="BH14" s="322"/>
    </row>
    <row r="15" spans="1:61" s="7" customFormat="1" ht="20.100000000000001" customHeight="1">
      <c r="A15" s="477" t="s">
        <v>477</v>
      </c>
      <c r="B15" s="478"/>
      <c r="C15" s="479" t="s">
        <v>481</v>
      </c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1"/>
      <c r="AC15" s="482" t="s">
        <v>477</v>
      </c>
      <c r="AD15" s="483"/>
      <c r="AE15" s="484">
        <v>34834</v>
      </c>
      <c r="AF15" s="485"/>
      <c r="AG15" s="485"/>
      <c r="AH15" s="486"/>
      <c r="AI15" s="484"/>
      <c r="AJ15" s="485"/>
      <c r="AK15" s="485"/>
      <c r="AL15" s="486"/>
      <c r="AM15" s="446" t="s">
        <v>710</v>
      </c>
      <c r="AN15" s="447"/>
      <c r="AO15" s="447"/>
      <c r="AP15" s="448"/>
      <c r="AQ15" s="446" t="s">
        <v>710</v>
      </c>
      <c r="AR15" s="447"/>
      <c r="AS15" s="447"/>
      <c r="AT15" s="448"/>
      <c r="AU15" s="446" t="s">
        <v>710</v>
      </c>
      <c r="AV15" s="447"/>
      <c r="AW15" s="447"/>
      <c r="AX15" s="448"/>
      <c r="AY15" s="446" t="s">
        <v>710</v>
      </c>
      <c r="AZ15" s="447"/>
      <c r="BA15" s="447"/>
      <c r="BB15" s="448"/>
      <c r="BC15" s="446" t="s">
        <v>710</v>
      </c>
      <c r="BD15" s="447"/>
      <c r="BE15" s="447"/>
      <c r="BF15" s="448"/>
      <c r="BG15" s="487" t="s">
        <v>713</v>
      </c>
      <c r="BH15" s="488"/>
    </row>
    <row r="16" spans="1:61" s="7" customFormat="1" ht="20.100000000000001" customHeight="1">
      <c r="A16" s="477" t="s">
        <v>477</v>
      </c>
      <c r="B16" s="478"/>
      <c r="C16" s="479" t="s">
        <v>482</v>
      </c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1"/>
      <c r="AC16" s="482" t="s">
        <v>477</v>
      </c>
      <c r="AD16" s="483"/>
      <c r="AE16" s="484">
        <v>4900</v>
      </c>
      <c r="AF16" s="485"/>
      <c r="AG16" s="485"/>
      <c r="AH16" s="486"/>
      <c r="AI16" s="484"/>
      <c r="AJ16" s="485"/>
      <c r="AK16" s="485"/>
      <c r="AL16" s="486"/>
      <c r="AM16" s="446" t="s">
        <v>710</v>
      </c>
      <c r="AN16" s="447"/>
      <c r="AO16" s="447"/>
      <c r="AP16" s="448"/>
      <c r="AQ16" s="446" t="s">
        <v>710</v>
      </c>
      <c r="AR16" s="447"/>
      <c r="AS16" s="447"/>
      <c r="AT16" s="448"/>
      <c r="AU16" s="446" t="s">
        <v>710</v>
      </c>
      <c r="AV16" s="447"/>
      <c r="AW16" s="447"/>
      <c r="AX16" s="448"/>
      <c r="AY16" s="446" t="s">
        <v>710</v>
      </c>
      <c r="AZ16" s="447"/>
      <c r="BA16" s="447"/>
      <c r="BB16" s="448"/>
      <c r="BC16" s="446" t="s">
        <v>710</v>
      </c>
      <c r="BD16" s="447"/>
      <c r="BE16" s="447"/>
      <c r="BF16" s="448"/>
      <c r="BG16" s="487" t="s">
        <v>713</v>
      </c>
      <c r="BH16" s="488"/>
    </row>
    <row r="17" spans="1:60" s="7" customFormat="1" ht="20.100000000000001" customHeight="1">
      <c r="A17" s="477" t="s">
        <v>477</v>
      </c>
      <c r="B17" s="478"/>
      <c r="C17" s="479" t="s">
        <v>717</v>
      </c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1"/>
      <c r="AC17" s="482" t="s">
        <v>477</v>
      </c>
      <c r="AD17" s="483"/>
      <c r="AE17" s="484">
        <v>352</v>
      </c>
      <c r="AF17" s="485"/>
      <c r="AG17" s="485"/>
      <c r="AH17" s="486"/>
      <c r="AI17" s="484"/>
      <c r="AJ17" s="485"/>
      <c r="AK17" s="485"/>
      <c r="AL17" s="486"/>
      <c r="AM17" s="446" t="s">
        <v>710</v>
      </c>
      <c r="AN17" s="447"/>
      <c r="AO17" s="447"/>
      <c r="AP17" s="448"/>
      <c r="AQ17" s="446" t="s">
        <v>710</v>
      </c>
      <c r="AR17" s="447"/>
      <c r="AS17" s="447"/>
      <c r="AT17" s="448"/>
      <c r="AU17" s="446" t="s">
        <v>710</v>
      </c>
      <c r="AV17" s="447"/>
      <c r="AW17" s="447"/>
      <c r="AX17" s="448"/>
      <c r="AY17" s="446" t="s">
        <v>710</v>
      </c>
      <c r="AZ17" s="447"/>
      <c r="BA17" s="447"/>
      <c r="BB17" s="448"/>
      <c r="BC17" s="446" t="s">
        <v>710</v>
      </c>
      <c r="BD17" s="447"/>
      <c r="BE17" s="447"/>
      <c r="BF17" s="448"/>
      <c r="BG17" s="487" t="s">
        <v>713</v>
      </c>
      <c r="BH17" s="488"/>
    </row>
    <row r="18" spans="1:60" ht="20.100000000000001" customHeight="1">
      <c r="A18" s="372" t="s">
        <v>2</v>
      </c>
      <c r="B18" s="373"/>
      <c r="C18" s="397" t="s">
        <v>246</v>
      </c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9"/>
      <c r="AC18" s="409" t="s">
        <v>247</v>
      </c>
      <c r="AD18" s="410"/>
      <c r="AE18" s="471">
        <f>SUM(AE19:AH24)</f>
        <v>29164</v>
      </c>
      <c r="AF18" s="472"/>
      <c r="AG18" s="472"/>
      <c r="AH18" s="473"/>
      <c r="AI18" s="471"/>
      <c r="AJ18" s="472"/>
      <c r="AK18" s="472"/>
      <c r="AL18" s="473"/>
      <c r="AM18" s="503"/>
      <c r="AN18" s="504"/>
      <c r="AO18" s="504"/>
      <c r="AP18" s="505"/>
      <c r="AQ18" s="446" t="s">
        <v>710</v>
      </c>
      <c r="AR18" s="447"/>
      <c r="AS18" s="447"/>
      <c r="AT18" s="448"/>
      <c r="AU18" s="446"/>
      <c r="AV18" s="447"/>
      <c r="AW18" s="447"/>
      <c r="AX18" s="448"/>
      <c r="AY18" s="446" t="s">
        <v>710</v>
      </c>
      <c r="AZ18" s="447"/>
      <c r="BA18" s="447"/>
      <c r="BB18" s="448"/>
      <c r="BC18" s="503"/>
      <c r="BD18" s="504"/>
      <c r="BE18" s="504"/>
      <c r="BF18" s="505"/>
      <c r="BG18" s="321" t="str">
        <f t="shared" si="0"/>
        <v>n.é.</v>
      </c>
      <c r="BH18" s="322"/>
    </row>
    <row r="19" spans="1:60" s="7" customFormat="1" ht="20.100000000000001" customHeight="1">
      <c r="A19" s="477" t="s">
        <v>477</v>
      </c>
      <c r="B19" s="478"/>
      <c r="C19" s="479" t="s">
        <v>718</v>
      </c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1"/>
      <c r="AC19" s="482" t="s">
        <v>477</v>
      </c>
      <c r="AD19" s="483"/>
      <c r="AE19" s="484">
        <v>7402</v>
      </c>
      <c r="AF19" s="485"/>
      <c r="AG19" s="485"/>
      <c r="AH19" s="486"/>
      <c r="AI19" s="484"/>
      <c r="AJ19" s="485"/>
      <c r="AK19" s="485"/>
      <c r="AL19" s="486"/>
      <c r="AM19" s="446" t="s">
        <v>710</v>
      </c>
      <c r="AN19" s="447"/>
      <c r="AO19" s="447"/>
      <c r="AP19" s="448"/>
      <c r="AQ19" s="446" t="s">
        <v>710</v>
      </c>
      <c r="AR19" s="447"/>
      <c r="AS19" s="447"/>
      <c r="AT19" s="448"/>
      <c r="AU19" s="446" t="s">
        <v>710</v>
      </c>
      <c r="AV19" s="447"/>
      <c r="AW19" s="447"/>
      <c r="AX19" s="448"/>
      <c r="AY19" s="446" t="s">
        <v>710</v>
      </c>
      <c r="AZ19" s="447"/>
      <c r="BA19" s="447"/>
      <c r="BB19" s="448"/>
      <c r="BC19" s="446" t="s">
        <v>710</v>
      </c>
      <c r="BD19" s="447"/>
      <c r="BE19" s="447"/>
      <c r="BF19" s="448"/>
      <c r="BG19" s="487" t="s">
        <v>713</v>
      </c>
      <c r="BH19" s="488"/>
    </row>
    <row r="20" spans="1:60" s="7" customFormat="1" ht="20.100000000000001" customHeight="1">
      <c r="A20" s="477" t="s">
        <v>477</v>
      </c>
      <c r="B20" s="478"/>
      <c r="C20" s="479" t="s">
        <v>483</v>
      </c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1"/>
      <c r="AC20" s="482" t="s">
        <v>477</v>
      </c>
      <c r="AD20" s="483"/>
      <c r="AE20" s="484">
        <v>1273</v>
      </c>
      <c r="AF20" s="485"/>
      <c r="AG20" s="485"/>
      <c r="AH20" s="486"/>
      <c r="AI20" s="484"/>
      <c r="AJ20" s="485"/>
      <c r="AK20" s="485"/>
      <c r="AL20" s="486"/>
      <c r="AM20" s="446" t="s">
        <v>710</v>
      </c>
      <c r="AN20" s="447"/>
      <c r="AO20" s="447"/>
      <c r="AP20" s="448"/>
      <c r="AQ20" s="446" t="s">
        <v>710</v>
      </c>
      <c r="AR20" s="447"/>
      <c r="AS20" s="447"/>
      <c r="AT20" s="448"/>
      <c r="AU20" s="446" t="s">
        <v>710</v>
      </c>
      <c r="AV20" s="447"/>
      <c r="AW20" s="447"/>
      <c r="AX20" s="448"/>
      <c r="AY20" s="446" t="s">
        <v>710</v>
      </c>
      <c r="AZ20" s="447"/>
      <c r="BA20" s="447"/>
      <c r="BB20" s="448"/>
      <c r="BC20" s="446" t="s">
        <v>710</v>
      </c>
      <c r="BD20" s="447"/>
      <c r="BE20" s="447"/>
      <c r="BF20" s="448"/>
      <c r="BG20" s="487" t="s">
        <v>713</v>
      </c>
      <c r="BH20" s="488"/>
    </row>
    <row r="21" spans="1:60" s="7" customFormat="1" ht="20.100000000000001" customHeight="1">
      <c r="A21" s="477" t="s">
        <v>477</v>
      </c>
      <c r="B21" s="478"/>
      <c r="C21" s="479" t="s">
        <v>719</v>
      </c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1"/>
      <c r="AC21" s="482" t="s">
        <v>477</v>
      </c>
      <c r="AD21" s="483"/>
      <c r="AE21" s="484">
        <v>805</v>
      </c>
      <c r="AF21" s="485"/>
      <c r="AG21" s="485"/>
      <c r="AH21" s="486"/>
      <c r="AI21" s="484"/>
      <c r="AJ21" s="485"/>
      <c r="AK21" s="485"/>
      <c r="AL21" s="486"/>
      <c r="AM21" s="446" t="s">
        <v>710</v>
      </c>
      <c r="AN21" s="447"/>
      <c r="AO21" s="447"/>
      <c r="AP21" s="448"/>
      <c r="AQ21" s="446" t="s">
        <v>710</v>
      </c>
      <c r="AR21" s="447"/>
      <c r="AS21" s="447"/>
      <c r="AT21" s="448"/>
      <c r="AU21" s="446" t="s">
        <v>710</v>
      </c>
      <c r="AV21" s="447"/>
      <c r="AW21" s="447"/>
      <c r="AX21" s="448"/>
      <c r="AY21" s="446" t="s">
        <v>710</v>
      </c>
      <c r="AZ21" s="447"/>
      <c r="BA21" s="447"/>
      <c r="BB21" s="448"/>
      <c r="BC21" s="446" t="s">
        <v>710</v>
      </c>
      <c r="BD21" s="447"/>
      <c r="BE21" s="447"/>
      <c r="BF21" s="448"/>
      <c r="BG21" s="487" t="s">
        <v>713</v>
      </c>
      <c r="BH21" s="488"/>
    </row>
    <row r="22" spans="1:60" s="7" customFormat="1" ht="20.100000000000001" customHeight="1">
      <c r="A22" s="477" t="s">
        <v>477</v>
      </c>
      <c r="B22" s="478"/>
      <c r="C22" s="479" t="s">
        <v>484</v>
      </c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1"/>
      <c r="AC22" s="482" t="s">
        <v>477</v>
      </c>
      <c r="AD22" s="483"/>
      <c r="AE22" s="484">
        <v>19684</v>
      </c>
      <c r="AF22" s="485"/>
      <c r="AG22" s="485"/>
      <c r="AH22" s="486"/>
      <c r="AI22" s="484"/>
      <c r="AJ22" s="485"/>
      <c r="AK22" s="485"/>
      <c r="AL22" s="486"/>
      <c r="AM22" s="446" t="s">
        <v>710</v>
      </c>
      <c r="AN22" s="447"/>
      <c r="AO22" s="447"/>
      <c r="AP22" s="448"/>
      <c r="AQ22" s="446" t="s">
        <v>710</v>
      </c>
      <c r="AR22" s="447"/>
      <c r="AS22" s="447"/>
      <c r="AT22" s="448"/>
      <c r="AU22" s="446" t="s">
        <v>710</v>
      </c>
      <c r="AV22" s="447"/>
      <c r="AW22" s="447"/>
      <c r="AX22" s="448"/>
      <c r="AY22" s="446" t="s">
        <v>710</v>
      </c>
      <c r="AZ22" s="447"/>
      <c r="BA22" s="447"/>
      <c r="BB22" s="448"/>
      <c r="BC22" s="446" t="s">
        <v>710</v>
      </c>
      <c r="BD22" s="447"/>
      <c r="BE22" s="447"/>
      <c r="BF22" s="448"/>
      <c r="BG22" s="487" t="s">
        <v>713</v>
      </c>
      <c r="BH22" s="488"/>
    </row>
    <row r="23" spans="1:60" s="7" customFormat="1" ht="20.100000000000001" customHeight="1">
      <c r="A23" s="477" t="s">
        <v>477</v>
      </c>
      <c r="B23" s="478"/>
      <c r="C23" s="479" t="s">
        <v>723</v>
      </c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1"/>
      <c r="AC23" s="482" t="s">
        <v>477</v>
      </c>
      <c r="AD23" s="483"/>
      <c r="AE23" s="484"/>
      <c r="AF23" s="485"/>
      <c r="AG23" s="485"/>
      <c r="AH23" s="486"/>
      <c r="AI23" s="484"/>
      <c r="AJ23" s="485"/>
      <c r="AK23" s="485"/>
      <c r="AL23" s="486"/>
      <c r="AM23" s="446" t="s">
        <v>710</v>
      </c>
      <c r="AN23" s="447"/>
      <c r="AO23" s="447"/>
      <c r="AP23" s="448"/>
      <c r="AQ23" s="446" t="s">
        <v>710</v>
      </c>
      <c r="AR23" s="447"/>
      <c r="AS23" s="447"/>
      <c r="AT23" s="448"/>
      <c r="AU23" s="446" t="s">
        <v>710</v>
      </c>
      <c r="AV23" s="447"/>
      <c r="AW23" s="447"/>
      <c r="AX23" s="448"/>
      <c r="AY23" s="446" t="s">
        <v>710</v>
      </c>
      <c r="AZ23" s="447"/>
      <c r="BA23" s="447"/>
      <c r="BB23" s="448"/>
      <c r="BC23" s="446" t="s">
        <v>710</v>
      </c>
      <c r="BD23" s="447"/>
      <c r="BE23" s="447"/>
      <c r="BF23" s="448"/>
      <c r="BG23" s="487" t="s">
        <v>713</v>
      </c>
      <c r="BH23" s="488"/>
    </row>
    <row r="24" spans="1:60" s="7" customFormat="1" ht="20.100000000000001" customHeight="1">
      <c r="A24" s="477" t="s">
        <v>477</v>
      </c>
      <c r="B24" s="478"/>
      <c r="C24" s="479" t="s">
        <v>724</v>
      </c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1"/>
      <c r="AC24" s="482" t="s">
        <v>477</v>
      </c>
      <c r="AD24" s="483"/>
      <c r="AE24" s="484"/>
      <c r="AF24" s="485"/>
      <c r="AG24" s="485"/>
      <c r="AH24" s="486"/>
      <c r="AI24" s="484"/>
      <c r="AJ24" s="485"/>
      <c r="AK24" s="485"/>
      <c r="AL24" s="486"/>
      <c r="AM24" s="446" t="s">
        <v>710</v>
      </c>
      <c r="AN24" s="447"/>
      <c r="AO24" s="447"/>
      <c r="AP24" s="448"/>
      <c r="AQ24" s="446" t="s">
        <v>710</v>
      </c>
      <c r="AR24" s="447"/>
      <c r="AS24" s="447"/>
      <c r="AT24" s="448"/>
      <c r="AU24" s="446" t="s">
        <v>710</v>
      </c>
      <c r="AV24" s="447"/>
      <c r="AW24" s="447"/>
      <c r="AX24" s="448"/>
      <c r="AY24" s="446" t="s">
        <v>710</v>
      </c>
      <c r="AZ24" s="447"/>
      <c r="BA24" s="447"/>
      <c r="BB24" s="448"/>
      <c r="BC24" s="446" t="s">
        <v>710</v>
      </c>
      <c r="BD24" s="447"/>
      <c r="BE24" s="447"/>
      <c r="BF24" s="448"/>
      <c r="BG24" s="487" t="s">
        <v>713</v>
      </c>
      <c r="BH24" s="488"/>
    </row>
    <row r="25" spans="1:60" ht="20.100000000000001" customHeight="1">
      <c r="A25" s="372" t="s">
        <v>3</v>
      </c>
      <c r="B25" s="373"/>
      <c r="C25" s="397" t="s">
        <v>248</v>
      </c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9"/>
      <c r="AC25" s="409" t="s">
        <v>249</v>
      </c>
      <c r="AD25" s="410"/>
      <c r="AE25" s="471">
        <f>SUM(AE26)</f>
        <v>2819</v>
      </c>
      <c r="AF25" s="472"/>
      <c r="AG25" s="472"/>
      <c r="AH25" s="473"/>
      <c r="AI25" s="471"/>
      <c r="AJ25" s="472"/>
      <c r="AK25" s="472"/>
      <c r="AL25" s="473"/>
      <c r="AM25" s="503"/>
      <c r="AN25" s="504"/>
      <c r="AO25" s="504"/>
      <c r="AP25" s="505"/>
      <c r="AQ25" s="446" t="s">
        <v>710</v>
      </c>
      <c r="AR25" s="447"/>
      <c r="AS25" s="447"/>
      <c r="AT25" s="448"/>
      <c r="AU25" s="446"/>
      <c r="AV25" s="447"/>
      <c r="AW25" s="447"/>
      <c r="AX25" s="448"/>
      <c r="AY25" s="446" t="s">
        <v>710</v>
      </c>
      <c r="AZ25" s="447"/>
      <c r="BA25" s="447"/>
      <c r="BB25" s="448"/>
      <c r="BC25" s="503"/>
      <c r="BD25" s="504"/>
      <c r="BE25" s="504"/>
      <c r="BF25" s="505"/>
      <c r="BG25" s="321" t="str">
        <f t="shared" si="0"/>
        <v>n.é.</v>
      </c>
      <c r="BH25" s="322"/>
    </row>
    <row r="26" spans="1:60" s="7" customFormat="1" ht="20.100000000000001" customHeight="1">
      <c r="A26" s="477" t="s">
        <v>477</v>
      </c>
      <c r="B26" s="478"/>
      <c r="C26" s="479" t="s">
        <v>485</v>
      </c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1"/>
      <c r="AC26" s="482" t="s">
        <v>477</v>
      </c>
      <c r="AD26" s="483"/>
      <c r="AE26" s="484">
        <v>2819</v>
      </c>
      <c r="AF26" s="485"/>
      <c r="AG26" s="485"/>
      <c r="AH26" s="486"/>
      <c r="AI26" s="484"/>
      <c r="AJ26" s="485"/>
      <c r="AK26" s="485"/>
      <c r="AL26" s="486"/>
      <c r="AM26" s="446" t="s">
        <v>710</v>
      </c>
      <c r="AN26" s="447"/>
      <c r="AO26" s="447"/>
      <c r="AP26" s="448"/>
      <c r="AQ26" s="446" t="s">
        <v>710</v>
      </c>
      <c r="AR26" s="447"/>
      <c r="AS26" s="447"/>
      <c r="AT26" s="448"/>
      <c r="AU26" s="446" t="s">
        <v>710</v>
      </c>
      <c r="AV26" s="447"/>
      <c r="AW26" s="447"/>
      <c r="AX26" s="448"/>
      <c r="AY26" s="446" t="s">
        <v>710</v>
      </c>
      <c r="AZ26" s="447"/>
      <c r="BA26" s="447"/>
      <c r="BB26" s="448"/>
      <c r="BC26" s="446" t="s">
        <v>710</v>
      </c>
      <c r="BD26" s="447"/>
      <c r="BE26" s="447"/>
      <c r="BF26" s="448"/>
      <c r="BG26" s="487" t="s">
        <v>713</v>
      </c>
      <c r="BH26" s="488"/>
    </row>
    <row r="27" spans="1:60" ht="20.100000000000001" customHeight="1">
      <c r="A27" s="372" t="s">
        <v>4</v>
      </c>
      <c r="B27" s="373"/>
      <c r="C27" s="397" t="s">
        <v>720</v>
      </c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9"/>
      <c r="AC27" s="409" t="s">
        <v>250</v>
      </c>
      <c r="AD27" s="410"/>
      <c r="AE27" s="471"/>
      <c r="AF27" s="472"/>
      <c r="AG27" s="472"/>
      <c r="AH27" s="473"/>
      <c r="AI27" s="471"/>
      <c r="AJ27" s="472"/>
      <c r="AK27" s="472"/>
      <c r="AL27" s="473"/>
      <c r="AM27" s="503"/>
      <c r="AN27" s="504"/>
      <c r="AO27" s="504"/>
      <c r="AP27" s="505"/>
      <c r="AQ27" s="268" t="s">
        <v>710</v>
      </c>
      <c r="AR27" s="269"/>
      <c r="AS27" s="269"/>
      <c r="AT27" s="270"/>
      <c r="AU27" s="446"/>
      <c r="AV27" s="447"/>
      <c r="AW27" s="447"/>
      <c r="AX27" s="448"/>
      <c r="AY27" s="268" t="s">
        <v>710</v>
      </c>
      <c r="AZ27" s="269"/>
      <c r="BA27" s="269"/>
      <c r="BB27" s="270"/>
      <c r="BC27" s="503"/>
      <c r="BD27" s="504"/>
      <c r="BE27" s="504"/>
      <c r="BF27" s="505"/>
      <c r="BG27" s="321" t="str">
        <f t="shared" si="0"/>
        <v>n.é.</v>
      </c>
      <c r="BH27" s="322"/>
    </row>
    <row r="28" spans="1:60" ht="20.100000000000001" customHeight="1">
      <c r="A28" s="372" t="s">
        <v>5</v>
      </c>
      <c r="B28" s="373"/>
      <c r="C28" s="397" t="s">
        <v>721</v>
      </c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9"/>
      <c r="AC28" s="409" t="s">
        <v>251</v>
      </c>
      <c r="AD28" s="410"/>
      <c r="AE28" s="471"/>
      <c r="AF28" s="472"/>
      <c r="AG28" s="472"/>
      <c r="AH28" s="473"/>
      <c r="AI28" s="471"/>
      <c r="AJ28" s="472"/>
      <c r="AK28" s="472"/>
      <c r="AL28" s="473"/>
      <c r="AM28" s="503"/>
      <c r="AN28" s="504"/>
      <c r="AO28" s="504"/>
      <c r="AP28" s="505"/>
      <c r="AQ28" s="268" t="s">
        <v>710</v>
      </c>
      <c r="AR28" s="269"/>
      <c r="AS28" s="269"/>
      <c r="AT28" s="270"/>
      <c r="AU28" s="446"/>
      <c r="AV28" s="447"/>
      <c r="AW28" s="447"/>
      <c r="AX28" s="448"/>
      <c r="AY28" s="268" t="s">
        <v>710</v>
      </c>
      <c r="AZ28" s="269"/>
      <c r="BA28" s="269"/>
      <c r="BB28" s="270"/>
      <c r="BC28" s="503"/>
      <c r="BD28" s="504"/>
      <c r="BE28" s="504"/>
      <c r="BF28" s="505"/>
      <c r="BG28" s="321" t="str">
        <f t="shared" si="0"/>
        <v>n.é.</v>
      </c>
      <c r="BH28" s="322"/>
    </row>
    <row r="29" spans="1:60" s="3" customFormat="1" ht="20.100000000000001" customHeight="1">
      <c r="A29" s="464" t="s">
        <v>6</v>
      </c>
      <c r="B29" s="465"/>
      <c r="C29" s="498" t="s">
        <v>252</v>
      </c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500"/>
      <c r="AC29" s="552" t="s">
        <v>253</v>
      </c>
      <c r="AD29" s="553"/>
      <c r="AE29" s="461">
        <f>AE8+AE14+AE18+AE25+AE27+AE28</f>
        <v>139448</v>
      </c>
      <c r="AF29" s="462"/>
      <c r="AG29" s="462"/>
      <c r="AH29" s="463"/>
      <c r="AI29" s="461">
        <f t="shared" ref="AI29" si="1">AI8+AI14+AI18+AI25+AI27+AI28</f>
        <v>0</v>
      </c>
      <c r="AJ29" s="462"/>
      <c r="AK29" s="462"/>
      <c r="AL29" s="463"/>
      <c r="AM29" s="461">
        <f t="shared" ref="AM29" si="2">AM8+AM14+AM18+AM25+AM27+AM28</f>
        <v>0</v>
      </c>
      <c r="AN29" s="462"/>
      <c r="AO29" s="462"/>
      <c r="AP29" s="463"/>
      <c r="AQ29" s="489" t="s">
        <v>710</v>
      </c>
      <c r="AR29" s="490"/>
      <c r="AS29" s="490"/>
      <c r="AT29" s="491"/>
      <c r="AU29" s="461">
        <f t="shared" ref="AU29" si="3">AU8+AU14+AU18+AU25+AU27+AU28</f>
        <v>0</v>
      </c>
      <c r="AV29" s="462"/>
      <c r="AW29" s="462"/>
      <c r="AX29" s="463"/>
      <c r="AY29" s="489" t="s">
        <v>710</v>
      </c>
      <c r="AZ29" s="490"/>
      <c r="BA29" s="490"/>
      <c r="BB29" s="491"/>
      <c r="BC29" s="461">
        <f t="shared" ref="BC29" si="4">BC8+BC14+BC18+BC25+BC27+BC28</f>
        <v>0</v>
      </c>
      <c r="BD29" s="462"/>
      <c r="BE29" s="462"/>
      <c r="BF29" s="463"/>
      <c r="BG29" s="506" t="str">
        <f t="shared" si="0"/>
        <v>n.é.</v>
      </c>
      <c r="BH29" s="507"/>
    </row>
    <row r="30" spans="1:60" ht="20.100000000000001" customHeight="1">
      <c r="A30" s="372" t="s">
        <v>7</v>
      </c>
      <c r="B30" s="373"/>
      <c r="C30" s="397" t="s">
        <v>254</v>
      </c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9"/>
      <c r="AC30" s="409" t="s">
        <v>255</v>
      </c>
      <c r="AD30" s="410"/>
      <c r="AE30" s="471"/>
      <c r="AF30" s="472"/>
      <c r="AG30" s="472"/>
      <c r="AH30" s="473"/>
      <c r="AI30" s="471"/>
      <c r="AJ30" s="472"/>
      <c r="AK30" s="472"/>
      <c r="AL30" s="473"/>
      <c r="AM30" s="503"/>
      <c r="AN30" s="504"/>
      <c r="AO30" s="504"/>
      <c r="AP30" s="505"/>
      <c r="AQ30" s="268" t="s">
        <v>710</v>
      </c>
      <c r="AR30" s="269"/>
      <c r="AS30" s="269"/>
      <c r="AT30" s="270"/>
      <c r="AU30" s="503"/>
      <c r="AV30" s="504"/>
      <c r="AW30" s="504"/>
      <c r="AX30" s="505"/>
      <c r="AY30" s="268" t="s">
        <v>710</v>
      </c>
      <c r="AZ30" s="269"/>
      <c r="BA30" s="269"/>
      <c r="BB30" s="270"/>
      <c r="BC30" s="503"/>
      <c r="BD30" s="504"/>
      <c r="BE30" s="504"/>
      <c r="BF30" s="505"/>
      <c r="BG30" s="321" t="str">
        <f t="shared" si="0"/>
        <v>n.é.</v>
      </c>
      <c r="BH30" s="322"/>
    </row>
    <row r="31" spans="1:60" ht="20.100000000000001" customHeight="1">
      <c r="A31" s="372" t="s">
        <v>8</v>
      </c>
      <c r="B31" s="373"/>
      <c r="C31" s="397" t="s">
        <v>427</v>
      </c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9"/>
      <c r="AC31" s="409" t="s">
        <v>256</v>
      </c>
      <c r="AD31" s="410"/>
      <c r="AE31" s="471"/>
      <c r="AF31" s="472"/>
      <c r="AG31" s="472"/>
      <c r="AH31" s="473"/>
      <c r="AI31" s="471"/>
      <c r="AJ31" s="472"/>
      <c r="AK31" s="472"/>
      <c r="AL31" s="473"/>
      <c r="AM31" s="503"/>
      <c r="AN31" s="504"/>
      <c r="AO31" s="504"/>
      <c r="AP31" s="505"/>
      <c r="AQ31" s="268" t="s">
        <v>710</v>
      </c>
      <c r="AR31" s="269"/>
      <c r="AS31" s="269"/>
      <c r="AT31" s="270"/>
      <c r="AU31" s="503"/>
      <c r="AV31" s="504"/>
      <c r="AW31" s="504"/>
      <c r="AX31" s="505"/>
      <c r="AY31" s="268" t="s">
        <v>710</v>
      </c>
      <c r="AZ31" s="269"/>
      <c r="BA31" s="269"/>
      <c r="BB31" s="270"/>
      <c r="BC31" s="503"/>
      <c r="BD31" s="504"/>
      <c r="BE31" s="504"/>
      <c r="BF31" s="505"/>
      <c r="BG31" s="321" t="str">
        <f t="shared" si="0"/>
        <v>n.é.</v>
      </c>
      <c r="BH31" s="322"/>
    </row>
    <row r="32" spans="1:60" ht="20.100000000000001" customHeight="1">
      <c r="A32" s="372" t="s">
        <v>9</v>
      </c>
      <c r="B32" s="373"/>
      <c r="C32" s="397" t="s">
        <v>428</v>
      </c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9"/>
      <c r="AC32" s="409" t="s">
        <v>257</v>
      </c>
      <c r="AD32" s="410"/>
      <c r="AE32" s="471"/>
      <c r="AF32" s="472"/>
      <c r="AG32" s="472"/>
      <c r="AH32" s="473"/>
      <c r="AI32" s="471"/>
      <c r="AJ32" s="472"/>
      <c r="AK32" s="472"/>
      <c r="AL32" s="473"/>
      <c r="AM32" s="503"/>
      <c r="AN32" s="504"/>
      <c r="AO32" s="504"/>
      <c r="AP32" s="505"/>
      <c r="AQ32" s="268" t="s">
        <v>710</v>
      </c>
      <c r="AR32" s="269"/>
      <c r="AS32" s="269"/>
      <c r="AT32" s="270"/>
      <c r="AU32" s="446"/>
      <c r="AV32" s="447"/>
      <c r="AW32" s="447"/>
      <c r="AX32" s="448"/>
      <c r="AY32" s="268" t="s">
        <v>710</v>
      </c>
      <c r="AZ32" s="269"/>
      <c r="BA32" s="269"/>
      <c r="BB32" s="270"/>
      <c r="BC32" s="503"/>
      <c r="BD32" s="504"/>
      <c r="BE32" s="504"/>
      <c r="BF32" s="505"/>
      <c r="BG32" s="321" t="str">
        <f t="shared" si="0"/>
        <v>n.é.</v>
      </c>
      <c r="BH32" s="322"/>
    </row>
    <row r="33" spans="1:60" ht="20.100000000000001" customHeight="1">
      <c r="A33" s="372" t="s">
        <v>10</v>
      </c>
      <c r="B33" s="373"/>
      <c r="C33" s="397" t="s">
        <v>429</v>
      </c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9"/>
      <c r="AC33" s="409" t="s">
        <v>258</v>
      </c>
      <c r="AD33" s="410"/>
      <c r="AE33" s="471"/>
      <c r="AF33" s="472"/>
      <c r="AG33" s="472"/>
      <c r="AH33" s="473"/>
      <c r="AI33" s="471"/>
      <c r="AJ33" s="472"/>
      <c r="AK33" s="472"/>
      <c r="AL33" s="473"/>
      <c r="AM33" s="503"/>
      <c r="AN33" s="504"/>
      <c r="AO33" s="504"/>
      <c r="AP33" s="505"/>
      <c r="AQ33" s="268" t="s">
        <v>710</v>
      </c>
      <c r="AR33" s="269"/>
      <c r="AS33" s="269"/>
      <c r="AT33" s="270"/>
      <c r="AU33" s="446"/>
      <c r="AV33" s="447"/>
      <c r="AW33" s="447"/>
      <c r="AX33" s="448"/>
      <c r="AY33" s="268" t="s">
        <v>710</v>
      </c>
      <c r="AZ33" s="269"/>
      <c r="BA33" s="269"/>
      <c r="BB33" s="270"/>
      <c r="BC33" s="503"/>
      <c r="BD33" s="504"/>
      <c r="BE33" s="504"/>
      <c r="BF33" s="505"/>
      <c r="BG33" s="321" t="str">
        <f t="shared" si="0"/>
        <v>n.é.</v>
      </c>
      <c r="BH33" s="322"/>
    </row>
    <row r="34" spans="1:60" ht="20.100000000000001" customHeight="1">
      <c r="A34" s="372" t="s">
        <v>11</v>
      </c>
      <c r="B34" s="373"/>
      <c r="C34" s="397" t="s">
        <v>259</v>
      </c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9"/>
      <c r="AC34" s="409" t="s">
        <v>260</v>
      </c>
      <c r="AD34" s="410"/>
      <c r="AE34" s="471">
        <v>48356</v>
      </c>
      <c r="AF34" s="472"/>
      <c r="AG34" s="472"/>
      <c r="AH34" s="473"/>
      <c r="AI34" s="471"/>
      <c r="AJ34" s="472"/>
      <c r="AK34" s="472"/>
      <c r="AL34" s="473"/>
      <c r="AM34" s="503"/>
      <c r="AN34" s="504"/>
      <c r="AO34" s="504"/>
      <c r="AP34" s="505"/>
      <c r="AQ34" s="268" t="s">
        <v>710</v>
      </c>
      <c r="AR34" s="269"/>
      <c r="AS34" s="269"/>
      <c r="AT34" s="270"/>
      <c r="AU34" s="446"/>
      <c r="AV34" s="447"/>
      <c r="AW34" s="447"/>
      <c r="AX34" s="448"/>
      <c r="AY34" s="268" t="s">
        <v>710</v>
      </c>
      <c r="AZ34" s="269"/>
      <c r="BA34" s="269"/>
      <c r="BB34" s="270"/>
      <c r="BC34" s="503"/>
      <c r="BD34" s="504"/>
      <c r="BE34" s="504"/>
      <c r="BF34" s="505"/>
      <c r="BG34" s="321" t="str">
        <f t="shared" si="0"/>
        <v>n.é.</v>
      </c>
      <c r="BH34" s="322"/>
    </row>
    <row r="35" spans="1:60" s="3" customFormat="1" ht="20.100000000000001" customHeight="1">
      <c r="A35" s="464" t="s">
        <v>12</v>
      </c>
      <c r="B35" s="465"/>
      <c r="C35" s="498" t="s">
        <v>261</v>
      </c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500"/>
      <c r="AC35" s="552" t="s">
        <v>262</v>
      </c>
      <c r="AD35" s="553"/>
      <c r="AE35" s="461">
        <f>SUM(AE29:AH34)</f>
        <v>187804</v>
      </c>
      <c r="AF35" s="462"/>
      <c r="AG35" s="462"/>
      <c r="AH35" s="463"/>
      <c r="AI35" s="461">
        <f t="shared" ref="AI35" si="5">SUM(AI29:AL34)</f>
        <v>0</v>
      </c>
      <c r="AJ35" s="462"/>
      <c r="AK35" s="462"/>
      <c r="AL35" s="463"/>
      <c r="AM35" s="461">
        <f t="shared" ref="AM35" si="6">SUM(AM29:AP34)</f>
        <v>0</v>
      </c>
      <c r="AN35" s="462"/>
      <c r="AO35" s="462"/>
      <c r="AP35" s="463"/>
      <c r="AQ35" s="489" t="s">
        <v>710</v>
      </c>
      <c r="AR35" s="490"/>
      <c r="AS35" s="490"/>
      <c r="AT35" s="491"/>
      <c r="AU35" s="461">
        <f t="shared" ref="AU35" si="7">SUM(AU29:AX34)</f>
        <v>0</v>
      </c>
      <c r="AV35" s="462"/>
      <c r="AW35" s="462"/>
      <c r="AX35" s="463"/>
      <c r="AY35" s="489" t="s">
        <v>710</v>
      </c>
      <c r="AZ35" s="490"/>
      <c r="BA35" s="490"/>
      <c r="BB35" s="491"/>
      <c r="BC35" s="461">
        <f t="shared" ref="BC35" si="8">SUM(BC29:BF34)</f>
        <v>0</v>
      </c>
      <c r="BD35" s="462"/>
      <c r="BE35" s="462"/>
      <c r="BF35" s="463"/>
      <c r="BG35" s="506" t="str">
        <f t="shared" si="0"/>
        <v>n.é.</v>
      </c>
      <c r="BH35" s="507"/>
    </row>
    <row r="36" spans="1:60" ht="20.100000000000001" customHeight="1">
      <c r="A36" s="372" t="s">
        <v>13</v>
      </c>
      <c r="B36" s="373"/>
      <c r="C36" s="397" t="s">
        <v>263</v>
      </c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9"/>
      <c r="AC36" s="409" t="s">
        <v>264</v>
      </c>
      <c r="AD36" s="410"/>
      <c r="AE36" s="471">
        <f>SUM(AE37)</f>
        <v>17</v>
      </c>
      <c r="AF36" s="472"/>
      <c r="AG36" s="472"/>
      <c r="AH36" s="473"/>
      <c r="AI36" s="471"/>
      <c r="AJ36" s="472"/>
      <c r="AK36" s="472"/>
      <c r="AL36" s="473"/>
      <c r="AM36" s="503"/>
      <c r="AN36" s="504"/>
      <c r="AO36" s="504"/>
      <c r="AP36" s="505"/>
      <c r="AQ36" s="268" t="s">
        <v>710</v>
      </c>
      <c r="AR36" s="269"/>
      <c r="AS36" s="269"/>
      <c r="AT36" s="270"/>
      <c r="AU36" s="503"/>
      <c r="AV36" s="504"/>
      <c r="AW36" s="504"/>
      <c r="AX36" s="505"/>
      <c r="AY36" s="268" t="s">
        <v>710</v>
      </c>
      <c r="AZ36" s="269"/>
      <c r="BA36" s="269"/>
      <c r="BB36" s="270"/>
      <c r="BC36" s="503"/>
      <c r="BD36" s="504"/>
      <c r="BE36" s="504"/>
      <c r="BF36" s="505"/>
      <c r="BG36" s="321" t="str">
        <f t="shared" si="0"/>
        <v>n.é.</v>
      </c>
      <c r="BH36" s="322"/>
    </row>
    <row r="37" spans="1:60" s="7" customFormat="1" ht="20.100000000000001" customHeight="1">
      <c r="A37" s="477" t="s">
        <v>477</v>
      </c>
      <c r="B37" s="478"/>
      <c r="C37" s="479" t="s">
        <v>493</v>
      </c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1"/>
      <c r="AC37" s="482" t="s">
        <v>477</v>
      </c>
      <c r="AD37" s="483"/>
      <c r="AE37" s="484">
        <v>17</v>
      </c>
      <c r="AF37" s="485"/>
      <c r="AG37" s="485"/>
      <c r="AH37" s="486"/>
      <c r="AI37" s="484"/>
      <c r="AJ37" s="485"/>
      <c r="AK37" s="485"/>
      <c r="AL37" s="486"/>
      <c r="AM37" s="446" t="s">
        <v>710</v>
      </c>
      <c r="AN37" s="447"/>
      <c r="AO37" s="447"/>
      <c r="AP37" s="448"/>
      <c r="AQ37" s="446" t="s">
        <v>710</v>
      </c>
      <c r="AR37" s="447"/>
      <c r="AS37" s="447"/>
      <c r="AT37" s="448"/>
      <c r="AU37" s="446" t="s">
        <v>710</v>
      </c>
      <c r="AV37" s="447"/>
      <c r="AW37" s="447"/>
      <c r="AX37" s="448"/>
      <c r="AY37" s="446" t="s">
        <v>710</v>
      </c>
      <c r="AZ37" s="447"/>
      <c r="BA37" s="447"/>
      <c r="BB37" s="448"/>
      <c r="BC37" s="446" t="s">
        <v>710</v>
      </c>
      <c r="BD37" s="447"/>
      <c r="BE37" s="447"/>
      <c r="BF37" s="448"/>
      <c r="BG37" s="487" t="s">
        <v>713</v>
      </c>
      <c r="BH37" s="488"/>
    </row>
    <row r="38" spans="1:60" ht="20.100000000000001" customHeight="1">
      <c r="A38" s="372" t="s">
        <v>14</v>
      </c>
      <c r="B38" s="373"/>
      <c r="C38" s="397" t="s">
        <v>430</v>
      </c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9"/>
      <c r="AC38" s="409" t="s">
        <v>265</v>
      </c>
      <c r="AD38" s="410"/>
      <c r="AE38" s="471"/>
      <c r="AF38" s="472"/>
      <c r="AG38" s="472"/>
      <c r="AH38" s="473"/>
      <c r="AI38" s="471"/>
      <c r="AJ38" s="472"/>
      <c r="AK38" s="472"/>
      <c r="AL38" s="473"/>
      <c r="AM38" s="503"/>
      <c r="AN38" s="504"/>
      <c r="AO38" s="504"/>
      <c r="AP38" s="505"/>
      <c r="AQ38" s="268" t="s">
        <v>710</v>
      </c>
      <c r="AR38" s="269"/>
      <c r="AS38" s="269"/>
      <c r="AT38" s="270"/>
      <c r="AU38" s="503"/>
      <c r="AV38" s="504"/>
      <c r="AW38" s="504"/>
      <c r="AX38" s="505"/>
      <c r="AY38" s="268" t="s">
        <v>710</v>
      </c>
      <c r="AZ38" s="269"/>
      <c r="BA38" s="269"/>
      <c r="BB38" s="270"/>
      <c r="BC38" s="503"/>
      <c r="BD38" s="504"/>
      <c r="BE38" s="504"/>
      <c r="BF38" s="505"/>
      <c r="BG38" s="321" t="str">
        <f t="shared" si="0"/>
        <v>n.é.</v>
      </c>
      <c r="BH38" s="322"/>
    </row>
    <row r="39" spans="1:60" ht="20.100000000000001" customHeight="1">
      <c r="A39" s="372" t="s">
        <v>15</v>
      </c>
      <c r="B39" s="373"/>
      <c r="C39" s="397" t="s">
        <v>431</v>
      </c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9"/>
      <c r="AC39" s="409" t="s">
        <v>266</v>
      </c>
      <c r="AD39" s="410"/>
      <c r="AE39" s="471"/>
      <c r="AF39" s="472"/>
      <c r="AG39" s="472"/>
      <c r="AH39" s="473"/>
      <c r="AI39" s="471"/>
      <c r="AJ39" s="472"/>
      <c r="AK39" s="472"/>
      <c r="AL39" s="473"/>
      <c r="AM39" s="503"/>
      <c r="AN39" s="504"/>
      <c r="AO39" s="504"/>
      <c r="AP39" s="505"/>
      <c r="AQ39" s="268" t="s">
        <v>710</v>
      </c>
      <c r="AR39" s="269"/>
      <c r="AS39" s="269"/>
      <c r="AT39" s="270"/>
      <c r="AU39" s="503"/>
      <c r="AV39" s="504"/>
      <c r="AW39" s="504"/>
      <c r="AX39" s="505"/>
      <c r="AY39" s="268" t="s">
        <v>710</v>
      </c>
      <c r="AZ39" s="269"/>
      <c r="BA39" s="269"/>
      <c r="BB39" s="270"/>
      <c r="BC39" s="503"/>
      <c r="BD39" s="504"/>
      <c r="BE39" s="504"/>
      <c r="BF39" s="505"/>
      <c r="BG39" s="321" t="str">
        <f t="shared" si="0"/>
        <v>n.é.</v>
      </c>
      <c r="BH39" s="322"/>
    </row>
    <row r="40" spans="1:60" ht="20.100000000000001" customHeight="1">
      <c r="A40" s="372" t="s">
        <v>53</v>
      </c>
      <c r="B40" s="373"/>
      <c r="C40" s="397" t="s">
        <v>432</v>
      </c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9"/>
      <c r="AC40" s="409" t="s">
        <v>267</v>
      </c>
      <c r="AD40" s="410"/>
      <c r="AE40" s="471"/>
      <c r="AF40" s="472"/>
      <c r="AG40" s="472"/>
      <c r="AH40" s="473"/>
      <c r="AI40" s="471"/>
      <c r="AJ40" s="472"/>
      <c r="AK40" s="472"/>
      <c r="AL40" s="473"/>
      <c r="AM40" s="503"/>
      <c r="AN40" s="504"/>
      <c r="AO40" s="504"/>
      <c r="AP40" s="505"/>
      <c r="AQ40" s="268" t="s">
        <v>710</v>
      </c>
      <c r="AR40" s="269"/>
      <c r="AS40" s="269"/>
      <c r="AT40" s="270"/>
      <c r="AU40" s="503"/>
      <c r="AV40" s="504"/>
      <c r="AW40" s="504"/>
      <c r="AX40" s="505"/>
      <c r="AY40" s="268" t="s">
        <v>710</v>
      </c>
      <c r="AZ40" s="269"/>
      <c r="BA40" s="269"/>
      <c r="BB40" s="270"/>
      <c r="BC40" s="503"/>
      <c r="BD40" s="504"/>
      <c r="BE40" s="504"/>
      <c r="BF40" s="505"/>
      <c r="BG40" s="321" t="str">
        <f t="shared" si="0"/>
        <v>n.é.</v>
      </c>
      <c r="BH40" s="322"/>
    </row>
    <row r="41" spans="1:60" ht="20.100000000000001" customHeight="1">
      <c r="A41" s="372" t="s">
        <v>54</v>
      </c>
      <c r="B41" s="373"/>
      <c r="C41" s="397" t="s">
        <v>268</v>
      </c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9"/>
      <c r="AC41" s="409" t="s">
        <v>269</v>
      </c>
      <c r="AD41" s="410"/>
      <c r="AE41" s="471">
        <v>43647</v>
      </c>
      <c r="AF41" s="472"/>
      <c r="AG41" s="472"/>
      <c r="AH41" s="473"/>
      <c r="AI41" s="471"/>
      <c r="AJ41" s="472"/>
      <c r="AK41" s="472"/>
      <c r="AL41" s="473"/>
      <c r="AM41" s="503"/>
      <c r="AN41" s="504"/>
      <c r="AO41" s="504"/>
      <c r="AP41" s="505"/>
      <c r="AQ41" s="268" t="s">
        <v>710</v>
      </c>
      <c r="AR41" s="269"/>
      <c r="AS41" s="269"/>
      <c r="AT41" s="270"/>
      <c r="AU41" s="503"/>
      <c r="AV41" s="504"/>
      <c r="AW41" s="504"/>
      <c r="AX41" s="505"/>
      <c r="AY41" s="268" t="s">
        <v>710</v>
      </c>
      <c r="AZ41" s="269"/>
      <c r="BA41" s="269"/>
      <c r="BB41" s="270"/>
      <c r="BC41" s="503"/>
      <c r="BD41" s="504"/>
      <c r="BE41" s="504"/>
      <c r="BF41" s="505"/>
      <c r="BG41" s="321" t="str">
        <f t="shared" si="0"/>
        <v>n.é.</v>
      </c>
      <c r="BH41" s="322"/>
    </row>
    <row r="42" spans="1:60" s="3" customFormat="1" ht="20.100000000000001" customHeight="1">
      <c r="A42" s="464" t="s">
        <v>55</v>
      </c>
      <c r="B42" s="465"/>
      <c r="C42" s="498" t="s">
        <v>270</v>
      </c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500"/>
      <c r="AC42" s="552" t="s">
        <v>271</v>
      </c>
      <c r="AD42" s="553"/>
      <c r="AE42" s="461">
        <f>SUM(AE36:AH41)-AE37</f>
        <v>43664</v>
      </c>
      <c r="AF42" s="462"/>
      <c r="AG42" s="462"/>
      <c r="AH42" s="463"/>
      <c r="AI42" s="461">
        <f t="shared" ref="AI42" si="9">SUM(AI36:AL41)-AI37</f>
        <v>0</v>
      </c>
      <c r="AJ42" s="462"/>
      <c r="AK42" s="462"/>
      <c r="AL42" s="463"/>
      <c r="AM42" s="461">
        <f>SUM(AM36:AP41)</f>
        <v>0</v>
      </c>
      <c r="AN42" s="462"/>
      <c r="AO42" s="462"/>
      <c r="AP42" s="463"/>
      <c r="AQ42" s="489" t="s">
        <v>710</v>
      </c>
      <c r="AR42" s="490"/>
      <c r="AS42" s="490"/>
      <c r="AT42" s="491"/>
      <c r="AU42" s="461">
        <f>SUM(AU36:AX41)</f>
        <v>0</v>
      </c>
      <c r="AV42" s="462"/>
      <c r="AW42" s="462"/>
      <c r="AX42" s="463"/>
      <c r="AY42" s="489" t="s">
        <v>710</v>
      </c>
      <c r="AZ42" s="490"/>
      <c r="BA42" s="490"/>
      <c r="BB42" s="491"/>
      <c r="BC42" s="461">
        <f>SUM(BC36:BF41)</f>
        <v>0</v>
      </c>
      <c r="BD42" s="462"/>
      <c r="BE42" s="462"/>
      <c r="BF42" s="463"/>
      <c r="BG42" s="506" t="str">
        <f t="shared" si="0"/>
        <v>n.é.</v>
      </c>
      <c r="BH42" s="507"/>
    </row>
    <row r="43" spans="1:60" ht="20.100000000000001" customHeight="1">
      <c r="A43" s="372" t="s">
        <v>56</v>
      </c>
      <c r="B43" s="373"/>
      <c r="C43" s="397" t="s">
        <v>272</v>
      </c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9"/>
      <c r="AC43" s="409" t="s">
        <v>273</v>
      </c>
      <c r="AD43" s="410"/>
      <c r="AE43" s="471"/>
      <c r="AF43" s="472"/>
      <c r="AG43" s="472"/>
      <c r="AH43" s="473"/>
      <c r="AI43" s="471"/>
      <c r="AJ43" s="472"/>
      <c r="AK43" s="472"/>
      <c r="AL43" s="473"/>
      <c r="AM43" s="503"/>
      <c r="AN43" s="504"/>
      <c r="AO43" s="504"/>
      <c r="AP43" s="505"/>
      <c r="AQ43" s="268" t="s">
        <v>710</v>
      </c>
      <c r="AR43" s="269"/>
      <c r="AS43" s="269"/>
      <c r="AT43" s="270"/>
      <c r="AU43" s="503"/>
      <c r="AV43" s="504"/>
      <c r="AW43" s="504"/>
      <c r="AX43" s="505"/>
      <c r="AY43" s="268" t="s">
        <v>710</v>
      </c>
      <c r="AZ43" s="269"/>
      <c r="BA43" s="269"/>
      <c r="BB43" s="270"/>
      <c r="BC43" s="503"/>
      <c r="BD43" s="504"/>
      <c r="BE43" s="504"/>
      <c r="BF43" s="505"/>
      <c r="BG43" s="321" t="str">
        <f t="shared" si="0"/>
        <v>n.é.</v>
      </c>
      <c r="BH43" s="322"/>
    </row>
    <row r="44" spans="1:60" ht="20.100000000000001" customHeight="1">
      <c r="A44" s="372" t="s">
        <v>106</v>
      </c>
      <c r="B44" s="373"/>
      <c r="C44" s="397" t="s">
        <v>274</v>
      </c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9"/>
      <c r="AC44" s="409" t="s">
        <v>275</v>
      </c>
      <c r="AD44" s="410"/>
      <c r="AE44" s="471"/>
      <c r="AF44" s="472"/>
      <c r="AG44" s="472"/>
      <c r="AH44" s="473"/>
      <c r="AI44" s="471"/>
      <c r="AJ44" s="472"/>
      <c r="AK44" s="472"/>
      <c r="AL44" s="473"/>
      <c r="AM44" s="503"/>
      <c r="AN44" s="504"/>
      <c r="AO44" s="504"/>
      <c r="AP44" s="505"/>
      <c r="AQ44" s="268" t="s">
        <v>710</v>
      </c>
      <c r="AR44" s="269"/>
      <c r="AS44" s="269"/>
      <c r="AT44" s="270"/>
      <c r="AU44" s="503"/>
      <c r="AV44" s="504"/>
      <c r="AW44" s="504"/>
      <c r="AX44" s="505"/>
      <c r="AY44" s="268" t="s">
        <v>710</v>
      </c>
      <c r="AZ44" s="269"/>
      <c r="BA44" s="269"/>
      <c r="BB44" s="270"/>
      <c r="BC44" s="503"/>
      <c r="BD44" s="504"/>
      <c r="BE44" s="504"/>
      <c r="BF44" s="505"/>
      <c r="BG44" s="321" t="str">
        <f t="shared" si="0"/>
        <v>n.é.</v>
      </c>
      <c r="BH44" s="322"/>
    </row>
    <row r="45" spans="1:60" s="3" customFormat="1" ht="20.100000000000001" customHeight="1">
      <c r="A45" s="464" t="s">
        <v>107</v>
      </c>
      <c r="B45" s="465"/>
      <c r="C45" s="498" t="s">
        <v>276</v>
      </c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500"/>
      <c r="AC45" s="552" t="s">
        <v>277</v>
      </c>
      <c r="AD45" s="553"/>
      <c r="AE45" s="461">
        <f>SUM(AE43:AH44)</f>
        <v>0</v>
      </c>
      <c r="AF45" s="462"/>
      <c r="AG45" s="462"/>
      <c r="AH45" s="463"/>
      <c r="AI45" s="461">
        <f t="shared" ref="AI45" si="10">SUM(AI43:AL44)</f>
        <v>0</v>
      </c>
      <c r="AJ45" s="462"/>
      <c r="AK45" s="462"/>
      <c r="AL45" s="463"/>
      <c r="AM45" s="461">
        <f t="shared" ref="AM45" si="11">SUM(AM43:AP44)</f>
        <v>0</v>
      </c>
      <c r="AN45" s="462"/>
      <c r="AO45" s="462"/>
      <c r="AP45" s="463"/>
      <c r="AQ45" s="489" t="s">
        <v>710</v>
      </c>
      <c r="AR45" s="490"/>
      <c r="AS45" s="490"/>
      <c r="AT45" s="491"/>
      <c r="AU45" s="461">
        <f t="shared" ref="AU45" si="12">SUM(AU43:AX44)</f>
        <v>0</v>
      </c>
      <c r="AV45" s="462"/>
      <c r="AW45" s="462"/>
      <c r="AX45" s="463"/>
      <c r="AY45" s="489" t="s">
        <v>710</v>
      </c>
      <c r="AZ45" s="490"/>
      <c r="BA45" s="490"/>
      <c r="BB45" s="491"/>
      <c r="BC45" s="461">
        <f t="shared" ref="BC45" si="13">SUM(BC43:BF44)</f>
        <v>0</v>
      </c>
      <c r="BD45" s="462"/>
      <c r="BE45" s="462"/>
      <c r="BF45" s="463"/>
      <c r="BG45" s="506" t="str">
        <f t="shared" si="0"/>
        <v>n.é.</v>
      </c>
      <c r="BH45" s="507"/>
    </row>
    <row r="46" spans="1:60" ht="20.100000000000001" customHeight="1">
      <c r="A46" s="372" t="s">
        <v>179</v>
      </c>
      <c r="B46" s="373"/>
      <c r="C46" s="397" t="s">
        <v>278</v>
      </c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9"/>
      <c r="AC46" s="409" t="s">
        <v>279</v>
      </c>
      <c r="AD46" s="410"/>
      <c r="AE46" s="471"/>
      <c r="AF46" s="472"/>
      <c r="AG46" s="472"/>
      <c r="AH46" s="473"/>
      <c r="AI46" s="471"/>
      <c r="AJ46" s="472"/>
      <c r="AK46" s="472"/>
      <c r="AL46" s="473"/>
      <c r="AM46" s="503"/>
      <c r="AN46" s="504"/>
      <c r="AO46" s="504"/>
      <c r="AP46" s="505"/>
      <c r="AQ46" s="268" t="s">
        <v>710</v>
      </c>
      <c r="AR46" s="269"/>
      <c r="AS46" s="269"/>
      <c r="AT46" s="270"/>
      <c r="AU46" s="503"/>
      <c r="AV46" s="504"/>
      <c r="AW46" s="504"/>
      <c r="AX46" s="505"/>
      <c r="AY46" s="268" t="s">
        <v>710</v>
      </c>
      <c r="AZ46" s="269"/>
      <c r="BA46" s="269"/>
      <c r="BB46" s="270"/>
      <c r="BC46" s="503"/>
      <c r="BD46" s="504"/>
      <c r="BE46" s="504"/>
      <c r="BF46" s="505"/>
      <c r="BG46" s="321" t="str">
        <f t="shared" si="0"/>
        <v>n.é.</v>
      </c>
      <c r="BH46" s="322"/>
    </row>
    <row r="47" spans="1:60" ht="20.100000000000001" customHeight="1">
      <c r="A47" s="372" t="s">
        <v>180</v>
      </c>
      <c r="B47" s="373"/>
      <c r="C47" s="397" t="s">
        <v>280</v>
      </c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9"/>
      <c r="AC47" s="409" t="s">
        <v>281</v>
      </c>
      <c r="AD47" s="410"/>
      <c r="AE47" s="471"/>
      <c r="AF47" s="472"/>
      <c r="AG47" s="472"/>
      <c r="AH47" s="473"/>
      <c r="AI47" s="471"/>
      <c r="AJ47" s="472"/>
      <c r="AK47" s="472"/>
      <c r="AL47" s="473"/>
      <c r="AM47" s="503"/>
      <c r="AN47" s="504"/>
      <c r="AO47" s="504"/>
      <c r="AP47" s="505"/>
      <c r="AQ47" s="268" t="s">
        <v>710</v>
      </c>
      <c r="AR47" s="269"/>
      <c r="AS47" s="269"/>
      <c r="AT47" s="270"/>
      <c r="AU47" s="503"/>
      <c r="AV47" s="504"/>
      <c r="AW47" s="504"/>
      <c r="AX47" s="505"/>
      <c r="AY47" s="268" t="s">
        <v>710</v>
      </c>
      <c r="AZ47" s="269"/>
      <c r="BA47" s="269"/>
      <c r="BB47" s="270"/>
      <c r="BC47" s="503"/>
      <c r="BD47" s="504"/>
      <c r="BE47" s="504"/>
      <c r="BF47" s="505"/>
      <c r="BG47" s="321" t="str">
        <f t="shared" si="0"/>
        <v>n.é.</v>
      </c>
      <c r="BH47" s="322"/>
    </row>
    <row r="48" spans="1:60" ht="20.100000000000001" customHeight="1">
      <c r="A48" s="372" t="s">
        <v>181</v>
      </c>
      <c r="B48" s="373"/>
      <c r="C48" s="397" t="s">
        <v>282</v>
      </c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9"/>
      <c r="AC48" s="409" t="s">
        <v>283</v>
      </c>
      <c r="AD48" s="410"/>
      <c r="AE48" s="471">
        <f>SUM(AE49)</f>
        <v>3000</v>
      </c>
      <c r="AF48" s="472"/>
      <c r="AG48" s="472"/>
      <c r="AH48" s="473"/>
      <c r="AI48" s="471"/>
      <c r="AJ48" s="472"/>
      <c r="AK48" s="472"/>
      <c r="AL48" s="473"/>
      <c r="AM48" s="503"/>
      <c r="AN48" s="504"/>
      <c r="AO48" s="504"/>
      <c r="AP48" s="505"/>
      <c r="AQ48" s="268" t="s">
        <v>710</v>
      </c>
      <c r="AR48" s="269"/>
      <c r="AS48" s="269"/>
      <c r="AT48" s="270"/>
      <c r="AU48" s="503"/>
      <c r="AV48" s="504"/>
      <c r="AW48" s="504"/>
      <c r="AX48" s="505"/>
      <c r="AY48" s="268" t="s">
        <v>710</v>
      </c>
      <c r="AZ48" s="269"/>
      <c r="BA48" s="269"/>
      <c r="BB48" s="270"/>
      <c r="BC48" s="503"/>
      <c r="BD48" s="504"/>
      <c r="BE48" s="504"/>
      <c r="BF48" s="505"/>
      <c r="BG48" s="321" t="str">
        <f t="shared" si="0"/>
        <v>n.é.</v>
      </c>
      <c r="BH48" s="322"/>
    </row>
    <row r="49" spans="1:60" s="7" customFormat="1" ht="20.100000000000001" customHeight="1">
      <c r="A49" s="477" t="s">
        <v>477</v>
      </c>
      <c r="B49" s="478"/>
      <c r="C49" s="479" t="s">
        <v>486</v>
      </c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1"/>
      <c r="AC49" s="482" t="s">
        <v>477</v>
      </c>
      <c r="AD49" s="483"/>
      <c r="AE49" s="484">
        <v>3000</v>
      </c>
      <c r="AF49" s="485"/>
      <c r="AG49" s="485"/>
      <c r="AH49" s="486"/>
      <c r="AI49" s="484"/>
      <c r="AJ49" s="485"/>
      <c r="AK49" s="485"/>
      <c r="AL49" s="486"/>
      <c r="AM49" s="446" t="s">
        <v>710</v>
      </c>
      <c r="AN49" s="447"/>
      <c r="AO49" s="447"/>
      <c r="AP49" s="448"/>
      <c r="AQ49" s="446" t="s">
        <v>710</v>
      </c>
      <c r="AR49" s="447"/>
      <c r="AS49" s="447"/>
      <c r="AT49" s="448"/>
      <c r="AU49" s="446" t="s">
        <v>710</v>
      </c>
      <c r="AV49" s="447"/>
      <c r="AW49" s="447"/>
      <c r="AX49" s="448"/>
      <c r="AY49" s="446" t="s">
        <v>710</v>
      </c>
      <c r="AZ49" s="447"/>
      <c r="BA49" s="447"/>
      <c r="BB49" s="448"/>
      <c r="BC49" s="446" t="s">
        <v>710</v>
      </c>
      <c r="BD49" s="447"/>
      <c r="BE49" s="447"/>
      <c r="BF49" s="448"/>
      <c r="BG49" s="487" t="s">
        <v>713</v>
      </c>
      <c r="BH49" s="488"/>
    </row>
    <row r="50" spans="1:60" ht="20.100000000000001" customHeight="1">
      <c r="A50" s="372" t="s">
        <v>182</v>
      </c>
      <c r="B50" s="373"/>
      <c r="C50" s="397" t="s">
        <v>284</v>
      </c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9"/>
      <c r="AC50" s="409" t="s">
        <v>285</v>
      </c>
      <c r="AD50" s="410"/>
      <c r="AE50" s="471">
        <f>SUM(AE51)</f>
        <v>80000</v>
      </c>
      <c r="AF50" s="472"/>
      <c r="AG50" s="472"/>
      <c r="AH50" s="473"/>
      <c r="AI50" s="471"/>
      <c r="AJ50" s="472"/>
      <c r="AK50" s="472"/>
      <c r="AL50" s="473"/>
      <c r="AM50" s="503"/>
      <c r="AN50" s="504"/>
      <c r="AO50" s="504"/>
      <c r="AP50" s="505"/>
      <c r="AQ50" s="268" t="s">
        <v>710</v>
      </c>
      <c r="AR50" s="269"/>
      <c r="AS50" s="269"/>
      <c r="AT50" s="270"/>
      <c r="AU50" s="503"/>
      <c r="AV50" s="504"/>
      <c r="AW50" s="504"/>
      <c r="AX50" s="505"/>
      <c r="AY50" s="268" t="s">
        <v>710</v>
      </c>
      <c r="AZ50" s="269"/>
      <c r="BA50" s="269"/>
      <c r="BB50" s="270"/>
      <c r="BC50" s="503"/>
      <c r="BD50" s="504"/>
      <c r="BE50" s="504"/>
      <c r="BF50" s="505"/>
      <c r="BG50" s="321" t="str">
        <f t="shared" si="0"/>
        <v>n.é.</v>
      </c>
      <c r="BH50" s="322"/>
    </row>
    <row r="51" spans="1:60" s="7" customFormat="1" ht="20.100000000000001" customHeight="1">
      <c r="A51" s="477" t="s">
        <v>477</v>
      </c>
      <c r="B51" s="478"/>
      <c r="C51" s="479" t="s">
        <v>487</v>
      </c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1"/>
      <c r="AC51" s="482" t="s">
        <v>477</v>
      </c>
      <c r="AD51" s="483"/>
      <c r="AE51" s="484">
        <v>80000</v>
      </c>
      <c r="AF51" s="485"/>
      <c r="AG51" s="485"/>
      <c r="AH51" s="486"/>
      <c r="AI51" s="484"/>
      <c r="AJ51" s="485"/>
      <c r="AK51" s="485"/>
      <c r="AL51" s="486"/>
      <c r="AM51" s="446" t="s">
        <v>710</v>
      </c>
      <c r="AN51" s="447"/>
      <c r="AO51" s="447"/>
      <c r="AP51" s="448"/>
      <c r="AQ51" s="446" t="s">
        <v>710</v>
      </c>
      <c r="AR51" s="447"/>
      <c r="AS51" s="447"/>
      <c r="AT51" s="448"/>
      <c r="AU51" s="446" t="s">
        <v>710</v>
      </c>
      <c r="AV51" s="447"/>
      <c r="AW51" s="447"/>
      <c r="AX51" s="448"/>
      <c r="AY51" s="446" t="s">
        <v>710</v>
      </c>
      <c r="AZ51" s="447"/>
      <c r="BA51" s="447"/>
      <c r="BB51" s="448"/>
      <c r="BC51" s="446" t="s">
        <v>710</v>
      </c>
      <c r="BD51" s="447"/>
      <c r="BE51" s="447"/>
      <c r="BF51" s="448"/>
      <c r="BG51" s="487" t="s">
        <v>713</v>
      </c>
      <c r="BH51" s="488"/>
    </row>
    <row r="52" spans="1:60" ht="20.100000000000001" customHeight="1">
      <c r="A52" s="372" t="s">
        <v>183</v>
      </c>
      <c r="B52" s="373"/>
      <c r="C52" s="397" t="s">
        <v>286</v>
      </c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9"/>
      <c r="AC52" s="409" t="s">
        <v>287</v>
      </c>
      <c r="AD52" s="410"/>
      <c r="AE52" s="471"/>
      <c r="AF52" s="472"/>
      <c r="AG52" s="472"/>
      <c r="AH52" s="473"/>
      <c r="AI52" s="471"/>
      <c r="AJ52" s="472"/>
      <c r="AK52" s="472"/>
      <c r="AL52" s="473"/>
      <c r="AM52" s="503"/>
      <c r="AN52" s="504"/>
      <c r="AO52" s="504"/>
      <c r="AP52" s="505"/>
      <c r="AQ52" s="268" t="s">
        <v>710</v>
      </c>
      <c r="AR52" s="269"/>
      <c r="AS52" s="269"/>
      <c r="AT52" s="270"/>
      <c r="AU52" s="503"/>
      <c r="AV52" s="504"/>
      <c r="AW52" s="504"/>
      <c r="AX52" s="505"/>
      <c r="AY52" s="268" t="s">
        <v>710</v>
      </c>
      <c r="AZ52" s="269"/>
      <c r="BA52" s="269"/>
      <c r="BB52" s="270"/>
      <c r="BC52" s="503"/>
      <c r="BD52" s="504"/>
      <c r="BE52" s="504"/>
      <c r="BF52" s="505"/>
      <c r="BG52" s="321" t="str">
        <f t="shared" si="0"/>
        <v>n.é.</v>
      </c>
      <c r="BH52" s="322"/>
    </row>
    <row r="53" spans="1:60" ht="20.100000000000001" customHeight="1">
      <c r="A53" s="372" t="s">
        <v>184</v>
      </c>
      <c r="B53" s="373"/>
      <c r="C53" s="397" t="s">
        <v>288</v>
      </c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9"/>
      <c r="AC53" s="409" t="s">
        <v>289</v>
      </c>
      <c r="AD53" s="410"/>
      <c r="AE53" s="471"/>
      <c r="AF53" s="472"/>
      <c r="AG53" s="472"/>
      <c r="AH53" s="473"/>
      <c r="AI53" s="471"/>
      <c r="AJ53" s="472"/>
      <c r="AK53" s="472"/>
      <c r="AL53" s="473"/>
      <c r="AM53" s="503"/>
      <c r="AN53" s="504"/>
      <c r="AO53" s="504"/>
      <c r="AP53" s="505"/>
      <c r="AQ53" s="268" t="s">
        <v>710</v>
      </c>
      <c r="AR53" s="269"/>
      <c r="AS53" s="269"/>
      <c r="AT53" s="270"/>
      <c r="AU53" s="503"/>
      <c r="AV53" s="504"/>
      <c r="AW53" s="504"/>
      <c r="AX53" s="505"/>
      <c r="AY53" s="268" t="s">
        <v>710</v>
      </c>
      <c r="AZ53" s="269"/>
      <c r="BA53" s="269"/>
      <c r="BB53" s="270"/>
      <c r="BC53" s="503"/>
      <c r="BD53" s="504"/>
      <c r="BE53" s="504"/>
      <c r="BF53" s="505"/>
      <c r="BG53" s="321" t="str">
        <f t="shared" si="0"/>
        <v>n.é.</v>
      </c>
      <c r="BH53" s="322"/>
    </row>
    <row r="54" spans="1:60" ht="20.100000000000001" customHeight="1">
      <c r="A54" s="372" t="s">
        <v>185</v>
      </c>
      <c r="B54" s="373"/>
      <c r="C54" s="397" t="s">
        <v>290</v>
      </c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9"/>
      <c r="AC54" s="409" t="s">
        <v>291</v>
      </c>
      <c r="AD54" s="410"/>
      <c r="AE54" s="471">
        <v>6000</v>
      </c>
      <c r="AF54" s="472"/>
      <c r="AG54" s="472"/>
      <c r="AH54" s="473"/>
      <c r="AI54" s="471"/>
      <c r="AJ54" s="472"/>
      <c r="AK54" s="472"/>
      <c r="AL54" s="473"/>
      <c r="AM54" s="503"/>
      <c r="AN54" s="504"/>
      <c r="AO54" s="504"/>
      <c r="AP54" s="505"/>
      <c r="AQ54" s="268" t="s">
        <v>710</v>
      </c>
      <c r="AR54" s="269"/>
      <c r="AS54" s="269"/>
      <c r="AT54" s="270"/>
      <c r="AU54" s="503"/>
      <c r="AV54" s="504"/>
      <c r="AW54" s="504"/>
      <c r="AX54" s="505"/>
      <c r="AY54" s="268" t="s">
        <v>710</v>
      </c>
      <c r="AZ54" s="269"/>
      <c r="BA54" s="269"/>
      <c r="BB54" s="270"/>
      <c r="BC54" s="503"/>
      <c r="BD54" s="504"/>
      <c r="BE54" s="504"/>
      <c r="BF54" s="505"/>
      <c r="BG54" s="321" t="str">
        <f t="shared" si="0"/>
        <v>n.é.</v>
      </c>
      <c r="BH54" s="322"/>
    </row>
    <row r="55" spans="1:60" ht="20.100000000000001" customHeight="1">
      <c r="A55" s="372" t="s">
        <v>186</v>
      </c>
      <c r="B55" s="373"/>
      <c r="C55" s="397" t="s">
        <v>292</v>
      </c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9"/>
      <c r="AC55" s="409" t="s">
        <v>293</v>
      </c>
      <c r="AD55" s="410"/>
      <c r="AE55" s="471">
        <f>SUM(AE56)</f>
        <v>300</v>
      </c>
      <c r="AF55" s="472"/>
      <c r="AG55" s="472"/>
      <c r="AH55" s="473"/>
      <c r="AI55" s="471"/>
      <c r="AJ55" s="472"/>
      <c r="AK55" s="472"/>
      <c r="AL55" s="473"/>
      <c r="AM55" s="503"/>
      <c r="AN55" s="504"/>
      <c r="AO55" s="504"/>
      <c r="AP55" s="505"/>
      <c r="AQ55" s="268" t="s">
        <v>710</v>
      </c>
      <c r="AR55" s="269"/>
      <c r="AS55" s="269"/>
      <c r="AT55" s="270"/>
      <c r="AU55" s="503"/>
      <c r="AV55" s="504"/>
      <c r="AW55" s="504"/>
      <c r="AX55" s="505"/>
      <c r="AY55" s="268" t="s">
        <v>710</v>
      </c>
      <c r="AZ55" s="269"/>
      <c r="BA55" s="269"/>
      <c r="BB55" s="270"/>
      <c r="BC55" s="503"/>
      <c r="BD55" s="504"/>
      <c r="BE55" s="504"/>
      <c r="BF55" s="505"/>
      <c r="BG55" s="321" t="str">
        <f t="shared" si="0"/>
        <v>n.é.</v>
      </c>
      <c r="BH55" s="322"/>
    </row>
    <row r="56" spans="1:60" s="7" customFormat="1" ht="20.100000000000001" customHeight="1">
      <c r="A56" s="477" t="s">
        <v>477</v>
      </c>
      <c r="B56" s="478"/>
      <c r="C56" s="479" t="s">
        <v>488</v>
      </c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1"/>
      <c r="AC56" s="482" t="s">
        <v>477</v>
      </c>
      <c r="AD56" s="483"/>
      <c r="AE56" s="484">
        <v>300</v>
      </c>
      <c r="AF56" s="485"/>
      <c r="AG56" s="485"/>
      <c r="AH56" s="486"/>
      <c r="AI56" s="484"/>
      <c r="AJ56" s="485"/>
      <c r="AK56" s="485"/>
      <c r="AL56" s="486"/>
      <c r="AM56" s="446" t="s">
        <v>710</v>
      </c>
      <c r="AN56" s="447"/>
      <c r="AO56" s="447"/>
      <c r="AP56" s="448"/>
      <c r="AQ56" s="446" t="s">
        <v>710</v>
      </c>
      <c r="AR56" s="447"/>
      <c r="AS56" s="447"/>
      <c r="AT56" s="448"/>
      <c r="AU56" s="446" t="s">
        <v>710</v>
      </c>
      <c r="AV56" s="447"/>
      <c r="AW56" s="447"/>
      <c r="AX56" s="448"/>
      <c r="AY56" s="446" t="s">
        <v>710</v>
      </c>
      <c r="AZ56" s="447"/>
      <c r="BA56" s="447"/>
      <c r="BB56" s="448"/>
      <c r="BC56" s="446" t="s">
        <v>710</v>
      </c>
      <c r="BD56" s="447"/>
      <c r="BE56" s="447"/>
      <c r="BF56" s="448"/>
      <c r="BG56" s="487" t="s">
        <v>713</v>
      </c>
      <c r="BH56" s="488"/>
    </row>
    <row r="57" spans="1:60" s="3" customFormat="1" ht="20.100000000000001" customHeight="1">
      <c r="A57" s="464" t="s">
        <v>187</v>
      </c>
      <c r="B57" s="465"/>
      <c r="C57" s="498" t="s">
        <v>294</v>
      </c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499"/>
      <c r="AA57" s="499"/>
      <c r="AB57" s="500"/>
      <c r="AC57" s="552" t="s">
        <v>295</v>
      </c>
      <c r="AD57" s="553"/>
      <c r="AE57" s="461">
        <f>SUM(AE50:AH56)-AE51-AE56</f>
        <v>86300</v>
      </c>
      <c r="AF57" s="462"/>
      <c r="AG57" s="462"/>
      <c r="AH57" s="463"/>
      <c r="AI57" s="461">
        <f t="shared" ref="AI57" si="14">SUM(AI50:AL56)-AI51-AI56</f>
        <v>0</v>
      </c>
      <c r="AJ57" s="462"/>
      <c r="AK57" s="462"/>
      <c r="AL57" s="463"/>
      <c r="AM57" s="461">
        <f>SUM(AM50:AP56)</f>
        <v>0</v>
      </c>
      <c r="AN57" s="462"/>
      <c r="AO57" s="462"/>
      <c r="AP57" s="463"/>
      <c r="AQ57" s="489" t="s">
        <v>710</v>
      </c>
      <c r="AR57" s="490"/>
      <c r="AS57" s="490"/>
      <c r="AT57" s="491"/>
      <c r="AU57" s="461">
        <f>SUM(AU50:AX56)</f>
        <v>0</v>
      </c>
      <c r="AV57" s="462"/>
      <c r="AW57" s="462"/>
      <c r="AX57" s="463"/>
      <c r="AY57" s="489" t="s">
        <v>710</v>
      </c>
      <c r="AZ57" s="490"/>
      <c r="BA57" s="490"/>
      <c r="BB57" s="491"/>
      <c r="BC57" s="461">
        <f>SUM(BC50:BF56)</f>
        <v>0</v>
      </c>
      <c r="BD57" s="462"/>
      <c r="BE57" s="462"/>
      <c r="BF57" s="463"/>
      <c r="BG57" s="506" t="str">
        <f t="shared" si="0"/>
        <v>n.é.</v>
      </c>
      <c r="BH57" s="507"/>
    </row>
    <row r="58" spans="1:60" ht="20.100000000000001" customHeight="1">
      <c r="A58" s="372" t="s">
        <v>188</v>
      </c>
      <c r="B58" s="373"/>
      <c r="C58" s="397" t="s">
        <v>296</v>
      </c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9"/>
      <c r="AC58" s="409" t="s">
        <v>297</v>
      </c>
      <c r="AD58" s="410"/>
      <c r="AE58" s="471">
        <f>SUM(AE59:AH60)</f>
        <v>20</v>
      </c>
      <c r="AF58" s="472"/>
      <c r="AG58" s="472"/>
      <c r="AH58" s="473"/>
      <c r="AI58" s="471"/>
      <c r="AJ58" s="472"/>
      <c r="AK58" s="472"/>
      <c r="AL58" s="473"/>
      <c r="AM58" s="503"/>
      <c r="AN58" s="504"/>
      <c r="AO58" s="504"/>
      <c r="AP58" s="505"/>
      <c r="AQ58" s="268" t="s">
        <v>710</v>
      </c>
      <c r="AR58" s="269"/>
      <c r="AS58" s="269"/>
      <c r="AT58" s="270"/>
      <c r="AU58" s="503">
        <v>0</v>
      </c>
      <c r="AV58" s="504"/>
      <c r="AW58" s="504"/>
      <c r="AX58" s="505"/>
      <c r="AY58" s="268" t="s">
        <v>710</v>
      </c>
      <c r="AZ58" s="269"/>
      <c r="BA58" s="269"/>
      <c r="BB58" s="270"/>
      <c r="BC58" s="503"/>
      <c r="BD58" s="504"/>
      <c r="BE58" s="504"/>
      <c r="BF58" s="505"/>
      <c r="BG58" s="321" t="str">
        <f t="shared" si="0"/>
        <v>n.é.</v>
      </c>
      <c r="BH58" s="322"/>
    </row>
    <row r="59" spans="1:60" s="7" customFormat="1" ht="20.100000000000001" customHeight="1">
      <c r="A59" s="477" t="s">
        <v>477</v>
      </c>
      <c r="B59" s="478"/>
      <c r="C59" s="479" t="s">
        <v>714</v>
      </c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/>
      <c r="Z59" s="480"/>
      <c r="AA59" s="480"/>
      <c r="AB59" s="481"/>
      <c r="AC59" s="482" t="s">
        <v>477</v>
      </c>
      <c r="AD59" s="483"/>
      <c r="AE59" s="484"/>
      <c r="AF59" s="485"/>
      <c r="AG59" s="485"/>
      <c r="AH59" s="486"/>
      <c r="AI59" s="484"/>
      <c r="AJ59" s="485"/>
      <c r="AK59" s="485"/>
      <c r="AL59" s="486"/>
      <c r="AM59" s="446" t="s">
        <v>710</v>
      </c>
      <c r="AN59" s="447"/>
      <c r="AO59" s="447"/>
      <c r="AP59" s="448"/>
      <c r="AQ59" s="446" t="s">
        <v>710</v>
      </c>
      <c r="AR59" s="447"/>
      <c r="AS59" s="447"/>
      <c r="AT59" s="448"/>
      <c r="AU59" s="446" t="s">
        <v>710</v>
      </c>
      <c r="AV59" s="447"/>
      <c r="AW59" s="447"/>
      <c r="AX59" s="448"/>
      <c r="AY59" s="446" t="s">
        <v>710</v>
      </c>
      <c r="AZ59" s="447"/>
      <c r="BA59" s="447"/>
      <c r="BB59" s="448"/>
      <c r="BC59" s="446" t="s">
        <v>710</v>
      </c>
      <c r="BD59" s="447"/>
      <c r="BE59" s="447"/>
      <c r="BF59" s="448"/>
      <c r="BG59" s="487" t="s">
        <v>713</v>
      </c>
      <c r="BH59" s="488"/>
    </row>
    <row r="60" spans="1:60" s="7" customFormat="1" ht="20.100000000000001" customHeight="1">
      <c r="A60" s="477" t="s">
        <v>477</v>
      </c>
      <c r="B60" s="478"/>
      <c r="C60" s="479" t="s">
        <v>489</v>
      </c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  <c r="T60" s="480"/>
      <c r="U60" s="480"/>
      <c r="V60" s="480"/>
      <c r="W60" s="480"/>
      <c r="X60" s="480"/>
      <c r="Y60" s="480"/>
      <c r="Z60" s="480"/>
      <c r="AA60" s="480"/>
      <c r="AB60" s="481"/>
      <c r="AC60" s="482" t="s">
        <v>477</v>
      </c>
      <c r="AD60" s="483"/>
      <c r="AE60" s="484">
        <v>20</v>
      </c>
      <c r="AF60" s="485"/>
      <c r="AG60" s="485"/>
      <c r="AH60" s="486"/>
      <c r="AI60" s="484"/>
      <c r="AJ60" s="485"/>
      <c r="AK60" s="485"/>
      <c r="AL60" s="486"/>
      <c r="AM60" s="446" t="s">
        <v>710</v>
      </c>
      <c r="AN60" s="447"/>
      <c r="AO60" s="447"/>
      <c r="AP60" s="448"/>
      <c r="AQ60" s="446" t="s">
        <v>710</v>
      </c>
      <c r="AR60" s="447"/>
      <c r="AS60" s="447"/>
      <c r="AT60" s="448"/>
      <c r="AU60" s="446" t="s">
        <v>710</v>
      </c>
      <c r="AV60" s="447"/>
      <c r="AW60" s="447"/>
      <c r="AX60" s="448"/>
      <c r="AY60" s="446" t="s">
        <v>710</v>
      </c>
      <c r="AZ60" s="447"/>
      <c r="BA60" s="447"/>
      <c r="BB60" s="448"/>
      <c r="BC60" s="446" t="s">
        <v>710</v>
      </c>
      <c r="BD60" s="447"/>
      <c r="BE60" s="447"/>
      <c r="BF60" s="448"/>
      <c r="BG60" s="487" t="s">
        <v>713</v>
      </c>
      <c r="BH60" s="488"/>
    </row>
    <row r="61" spans="1:60" s="3" customFormat="1" ht="20.100000000000001" customHeight="1">
      <c r="A61" s="464" t="s">
        <v>189</v>
      </c>
      <c r="B61" s="465"/>
      <c r="C61" s="498" t="s">
        <v>298</v>
      </c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500"/>
      <c r="AC61" s="552" t="s">
        <v>299</v>
      </c>
      <c r="AD61" s="553"/>
      <c r="AE61" s="461">
        <f>AE45+AE46+AE47+AE48+AE57+AE58</f>
        <v>89320</v>
      </c>
      <c r="AF61" s="462"/>
      <c r="AG61" s="462"/>
      <c r="AH61" s="463"/>
      <c r="AI61" s="461">
        <f t="shared" ref="AI61" si="15">AI45+AI46+AI47+AI48+AI57+AI58</f>
        <v>0</v>
      </c>
      <c r="AJ61" s="462"/>
      <c r="AK61" s="462"/>
      <c r="AL61" s="463"/>
      <c r="AM61" s="461">
        <f t="shared" ref="AM61" si="16">AM45+AM46+AM47+AM48+AM57+AM58</f>
        <v>0</v>
      </c>
      <c r="AN61" s="462"/>
      <c r="AO61" s="462"/>
      <c r="AP61" s="463"/>
      <c r="AQ61" s="489" t="s">
        <v>710</v>
      </c>
      <c r="AR61" s="490"/>
      <c r="AS61" s="490"/>
      <c r="AT61" s="491"/>
      <c r="AU61" s="461">
        <f t="shared" ref="AU61" si="17">AU45+AU46+AU47+AU48+AU57+AU58</f>
        <v>0</v>
      </c>
      <c r="AV61" s="462"/>
      <c r="AW61" s="462"/>
      <c r="AX61" s="463"/>
      <c r="AY61" s="489" t="s">
        <v>710</v>
      </c>
      <c r="AZ61" s="490"/>
      <c r="BA61" s="490"/>
      <c r="BB61" s="491"/>
      <c r="BC61" s="461">
        <f t="shared" ref="BC61" si="18">BC45+BC46+BC47+BC48+BC57+BC58</f>
        <v>0</v>
      </c>
      <c r="BD61" s="462"/>
      <c r="BE61" s="462"/>
      <c r="BF61" s="463"/>
      <c r="BG61" s="506" t="str">
        <f t="shared" si="0"/>
        <v>n.é.</v>
      </c>
      <c r="BH61" s="507"/>
    </row>
    <row r="62" spans="1:60" ht="20.100000000000001" customHeight="1">
      <c r="A62" s="372" t="s">
        <v>190</v>
      </c>
      <c r="B62" s="373"/>
      <c r="C62" s="397" t="s">
        <v>300</v>
      </c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9"/>
      <c r="AC62" s="409" t="s">
        <v>301</v>
      </c>
      <c r="AD62" s="410"/>
      <c r="AE62" s="471"/>
      <c r="AF62" s="472"/>
      <c r="AG62" s="472"/>
      <c r="AH62" s="473"/>
      <c r="AI62" s="471"/>
      <c r="AJ62" s="472"/>
      <c r="AK62" s="472"/>
      <c r="AL62" s="473"/>
      <c r="AM62" s="503"/>
      <c r="AN62" s="504"/>
      <c r="AO62" s="504"/>
      <c r="AP62" s="505"/>
      <c r="AQ62" s="268" t="s">
        <v>710</v>
      </c>
      <c r="AR62" s="269"/>
      <c r="AS62" s="269"/>
      <c r="AT62" s="270"/>
      <c r="AU62" s="503"/>
      <c r="AV62" s="504"/>
      <c r="AW62" s="504"/>
      <c r="AX62" s="505"/>
      <c r="AY62" s="268" t="s">
        <v>710</v>
      </c>
      <c r="AZ62" s="269"/>
      <c r="BA62" s="269"/>
      <c r="BB62" s="270"/>
      <c r="BC62" s="503"/>
      <c r="BD62" s="504"/>
      <c r="BE62" s="504"/>
      <c r="BF62" s="505"/>
      <c r="BG62" s="321" t="str">
        <f t="shared" si="0"/>
        <v>n.é.</v>
      </c>
      <c r="BH62" s="322"/>
    </row>
    <row r="63" spans="1:60" ht="20.100000000000001" customHeight="1">
      <c r="A63" s="372" t="s">
        <v>191</v>
      </c>
      <c r="B63" s="373"/>
      <c r="C63" s="397" t="s">
        <v>302</v>
      </c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9"/>
      <c r="AC63" s="409" t="s">
        <v>303</v>
      </c>
      <c r="AD63" s="410"/>
      <c r="AE63" s="471">
        <v>16000</v>
      </c>
      <c r="AF63" s="472"/>
      <c r="AG63" s="472"/>
      <c r="AH63" s="473"/>
      <c r="AI63" s="471"/>
      <c r="AJ63" s="472"/>
      <c r="AK63" s="472"/>
      <c r="AL63" s="473"/>
      <c r="AM63" s="503"/>
      <c r="AN63" s="504"/>
      <c r="AO63" s="504"/>
      <c r="AP63" s="505"/>
      <c r="AQ63" s="268" t="s">
        <v>710</v>
      </c>
      <c r="AR63" s="269"/>
      <c r="AS63" s="269"/>
      <c r="AT63" s="270"/>
      <c r="AU63" s="503"/>
      <c r="AV63" s="504"/>
      <c r="AW63" s="504"/>
      <c r="AX63" s="505"/>
      <c r="AY63" s="268" t="s">
        <v>710</v>
      </c>
      <c r="AZ63" s="269"/>
      <c r="BA63" s="269"/>
      <c r="BB63" s="270"/>
      <c r="BC63" s="503"/>
      <c r="BD63" s="504"/>
      <c r="BE63" s="504"/>
      <c r="BF63" s="505"/>
      <c r="BG63" s="321" t="str">
        <f t="shared" si="0"/>
        <v>n.é.</v>
      </c>
      <c r="BH63" s="322"/>
    </row>
    <row r="64" spans="1:60" s="7" customFormat="1" ht="20.100000000000001" customHeight="1">
      <c r="A64" s="477" t="s">
        <v>477</v>
      </c>
      <c r="B64" s="478"/>
      <c r="C64" s="479" t="s">
        <v>490</v>
      </c>
      <c r="D64" s="480"/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0"/>
      <c r="T64" s="480"/>
      <c r="U64" s="480"/>
      <c r="V64" s="480"/>
      <c r="W64" s="480"/>
      <c r="X64" s="480"/>
      <c r="Y64" s="480"/>
      <c r="Z64" s="480"/>
      <c r="AA64" s="480"/>
      <c r="AB64" s="481"/>
      <c r="AC64" s="482" t="s">
        <v>477</v>
      </c>
      <c r="AD64" s="483"/>
      <c r="AE64" s="484">
        <v>15480</v>
      </c>
      <c r="AF64" s="485"/>
      <c r="AG64" s="485"/>
      <c r="AH64" s="486"/>
      <c r="AI64" s="484"/>
      <c r="AJ64" s="485"/>
      <c r="AK64" s="485"/>
      <c r="AL64" s="486"/>
      <c r="AM64" s="446" t="s">
        <v>710</v>
      </c>
      <c r="AN64" s="447"/>
      <c r="AO64" s="447"/>
      <c r="AP64" s="448"/>
      <c r="AQ64" s="446" t="s">
        <v>710</v>
      </c>
      <c r="AR64" s="447"/>
      <c r="AS64" s="447"/>
      <c r="AT64" s="448"/>
      <c r="AU64" s="446" t="s">
        <v>710</v>
      </c>
      <c r="AV64" s="447"/>
      <c r="AW64" s="447"/>
      <c r="AX64" s="448"/>
      <c r="AY64" s="446" t="s">
        <v>710</v>
      </c>
      <c r="AZ64" s="447"/>
      <c r="BA64" s="447"/>
      <c r="BB64" s="448"/>
      <c r="BC64" s="446" t="s">
        <v>710</v>
      </c>
      <c r="BD64" s="447"/>
      <c r="BE64" s="447"/>
      <c r="BF64" s="448"/>
      <c r="BG64" s="487" t="s">
        <v>713</v>
      </c>
      <c r="BH64" s="488"/>
    </row>
    <row r="65" spans="1:60" s="7" customFormat="1" ht="20.100000000000001" customHeight="1">
      <c r="A65" s="477" t="s">
        <v>477</v>
      </c>
      <c r="B65" s="478"/>
      <c r="C65" s="479" t="s">
        <v>548</v>
      </c>
      <c r="D65" s="480"/>
      <c r="E65" s="480"/>
      <c r="F65" s="480"/>
      <c r="G65" s="480"/>
      <c r="H65" s="480"/>
      <c r="I65" s="480"/>
      <c r="J65" s="480"/>
      <c r="K65" s="480"/>
      <c r="L65" s="480"/>
      <c r="M65" s="480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1"/>
      <c r="AC65" s="482" t="s">
        <v>477</v>
      </c>
      <c r="AD65" s="483"/>
      <c r="AE65" s="484">
        <v>220</v>
      </c>
      <c r="AF65" s="485"/>
      <c r="AG65" s="485"/>
      <c r="AH65" s="486"/>
      <c r="AI65" s="484"/>
      <c r="AJ65" s="485"/>
      <c r="AK65" s="485"/>
      <c r="AL65" s="486"/>
      <c r="AM65" s="446" t="s">
        <v>710</v>
      </c>
      <c r="AN65" s="447"/>
      <c r="AO65" s="447"/>
      <c r="AP65" s="448"/>
      <c r="AQ65" s="446" t="s">
        <v>710</v>
      </c>
      <c r="AR65" s="447"/>
      <c r="AS65" s="447"/>
      <c r="AT65" s="448"/>
      <c r="AU65" s="446" t="s">
        <v>710</v>
      </c>
      <c r="AV65" s="447"/>
      <c r="AW65" s="447"/>
      <c r="AX65" s="448"/>
      <c r="AY65" s="446" t="s">
        <v>710</v>
      </c>
      <c r="AZ65" s="447"/>
      <c r="BA65" s="447"/>
      <c r="BB65" s="448"/>
      <c r="BC65" s="446" t="s">
        <v>710</v>
      </c>
      <c r="BD65" s="447"/>
      <c r="BE65" s="447"/>
      <c r="BF65" s="448"/>
      <c r="BG65" s="487" t="s">
        <v>713</v>
      </c>
      <c r="BH65" s="488"/>
    </row>
    <row r="66" spans="1:60" s="7" customFormat="1" ht="20.100000000000001" customHeight="1">
      <c r="A66" s="477" t="s">
        <v>477</v>
      </c>
      <c r="B66" s="478"/>
      <c r="C66" s="479" t="s">
        <v>549</v>
      </c>
      <c r="D66" s="480"/>
      <c r="E66" s="480"/>
      <c r="F66" s="480"/>
      <c r="G66" s="480"/>
      <c r="H66" s="480"/>
      <c r="I66" s="480"/>
      <c r="J66" s="480"/>
      <c r="K66" s="480"/>
      <c r="L66" s="480"/>
      <c r="M66" s="480"/>
      <c r="N66" s="480"/>
      <c r="O66" s="480"/>
      <c r="P66" s="480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  <c r="AB66" s="481"/>
      <c r="AC66" s="482" t="s">
        <v>477</v>
      </c>
      <c r="AD66" s="483"/>
      <c r="AE66" s="484">
        <v>300</v>
      </c>
      <c r="AF66" s="485"/>
      <c r="AG66" s="485"/>
      <c r="AH66" s="486"/>
      <c r="AI66" s="484"/>
      <c r="AJ66" s="485"/>
      <c r="AK66" s="485"/>
      <c r="AL66" s="486"/>
      <c r="AM66" s="446" t="s">
        <v>710</v>
      </c>
      <c r="AN66" s="447"/>
      <c r="AO66" s="447"/>
      <c r="AP66" s="448"/>
      <c r="AQ66" s="446" t="s">
        <v>710</v>
      </c>
      <c r="AR66" s="447"/>
      <c r="AS66" s="447"/>
      <c r="AT66" s="448"/>
      <c r="AU66" s="446" t="s">
        <v>710</v>
      </c>
      <c r="AV66" s="447"/>
      <c r="AW66" s="447"/>
      <c r="AX66" s="448"/>
      <c r="AY66" s="446" t="s">
        <v>710</v>
      </c>
      <c r="AZ66" s="447"/>
      <c r="BA66" s="447"/>
      <c r="BB66" s="448"/>
      <c r="BC66" s="446" t="s">
        <v>710</v>
      </c>
      <c r="BD66" s="447"/>
      <c r="BE66" s="447"/>
      <c r="BF66" s="448"/>
      <c r="BG66" s="487" t="s">
        <v>713</v>
      </c>
      <c r="BH66" s="488"/>
    </row>
    <row r="67" spans="1:60" ht="20.100000000000001" customHeight="1">
      <c r="A67" s="372" t="s">
        <v>192</v>
      </c>
      <c r="B67" s="373"/>
      <c r="C67" s="397" t="s">
        <v>304</v>
      </c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9"/>
      <c r="AC67" s="409" t="s">
        <v>305</v>
      </c>
      <c r="AD67" s="410"/>
      <c r="AE67" s="471">
        <v>50</v>
      </c>
      <c r="AF67" s="472"/>
      <c r="AG67" s="472"/>
      <c r="AH67" s="473"/>
      <c r="AI67" s="471"/>
      <c r="AJ67" s="472"/>
      <c r="AK67" s="472"/>
      <c r="AL67" s="473"/>
      <c r="AM67" s="471"/>
      <c r="AN67" s="472"/>
      <c r="AO67" s="472"/>
      <c r="AP67" s="473"/>
      <c r="AQ67" s="474" t="s">
        <v>710</v>
      </c>
      <c r="AR67" s="475"/>
      <c r="AS67" s="475"/>
      <c r="AT67" s="476"/>
      <c r="AU67" s="471"/>
      <c r="AV67" s="472"/>
      <c r="AW67" s="472"/>
      <c r="AX67" s="473"/>
      <c r="AY67" s="474" t="s">
        <v>710</v>
      </c>
      <c r="AZ67" s="475"/>
      <c r="BA67" s="475"/>
      <c r="BB67" s="476"/>
      <c r="BC67" s="471"/>
      <c r="BD67" s="472"/>
      <c r="BE67" s="472"/>
      <c r="BF67" s="473"/>
      <c r="BG67" s="441" t="str">
        <f t="shared" si="0"/>
        <v>n.é.</v>
      </c>
      <c r="BH67" s="442"/>
    </row>
    <row r="68" spans="1:60" ht="20.100000000000001" customHeight="1">
      <c r="A68" s="372" t="s">
        <v>193</v>
      </c>
      <c r="B68" s="373"/>
      <c r="C68" s="397" t="s">
        <v>306</v>
      </c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9"/>
      <c r="AC68" s="409" t="s">
        <v>307</v>
      </c>
      <c r="AD68" s="410"/>
      <c r="AE68" s="471">
        <v>13163</v>
      </c>
      <c r="AF68" s="472"/>
      <c r="AG68" s="472"/>
      <c r="AH68" s="473"/>
      <c r="AI68" s="471"/>
      <c r="AJ68" s="472"/>
      <c r="AK68" s="472"/>
      <c r="AL68" s="473"/>
      <c r="AM68" s="471"/>
      <c r="AN68" s="472"/>
      <c r="AO68" s="472"/>
      <c r="AP68" s="473"/>
      <c r="AQ68" s="474" t="s">
        <v>710</v>
      </c>
      <c r="AR68" s="475"/>
      <c r="AS68" s="475"/>
      <c r="AT68" s="476"/>
      <c r="AU68" s="471"/>
      <c r="AV68" s="472"/>
      <c r="AW68" s="472"/>
      <c r="AX68" s="473"/>
      <c r="AY68" s="474" t="s">
        <v>710</v>
      </c>
      <c r="AZ68" s="475"/>
      <c r="BA68" s="475"/>
      <c r="BB68" s="476"/>
      <c r="BC68" s="471"/>
      <c r="BD68" s="472"/>
      <c r="BE68" s="472"/>
      <c r="BF68" s="473"/>
      <c r="BG68" s="441" t="str">
        <f t="shared" si="0"/>
        <v>n.é.</v>
      </c>
      <c r="BH68" s="442"/>
    </row>
    <row r="69" spans="1:60" ht="20.100000000000001" customHeight="1">
      <c r="A69" s="372" t="s">
        <v>194</v>
      </c>
      <c r="B69" s="373"/>
      <c r="C69" s="397" t="s">
        <v>308</v>
      </c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9"/>
      <c r="AC69" s="409" t="s">
        <v>309</v>
      </c>
      <c r="AD69" s="410"/>
      <c r="AE69" s="471">
        <f>SUM(AE70:AH71)</f>
        <v>3937</v>
      </c>
      <c r="AF69" s="472"/>
      <c r="AG69" s="472"/>
      <c r="AH69" s="473"/>
      <c r="AI69" s="471"/>
      <c r="AJ69" s="472"/>
      <c r="AK69" s="472"/>
      <c r="AL69" s="473"/>
      <c r="AM69" s="471"/>
      <c r="AN69" s="472"/>
      <c r="AO69" s="472"/>
      <c r="AP69" s="473"/>
      <c r="AQ69" s="474" t="s">
        <v>710</v>
      </c>
      <c r="AR69" s="475"/>
      <c r="AS69" s="475"/>
      <c r="AT69" s="476"/>
      <c r="AU69" s="471"/>
      <c r="AV69" s="472"/>
      <c r="AW69" s="472"/>
      <c r="AX69" s="473"/>
      <c r="AY69" s="474" t="s">
        <v>710</v>
      </c>
      <c r="AZ69" s="475"/>
      <c r="BA69" s="475"/>
      <c r="BB69" s="476"/>
      <c r="BC69" s="471"/>
      <c r="BD69" s="472"/>
      <c r="BE69" s="472"/>
      <c r="BF69" s="473"/>
      <c r="BG69" s="441" t="str">
        <f t="shared" si="0"/>
        <v>n.é.</v>
      </c>
      <c r="BH69" s="442"/>
    </row>
    <row r="70" spans="1:60" s="7" customFormat="1" ht="20.100000000000001" customHeight="1">
      <c r="A70" s="477" t="s">
        <v>477</v>
      </c>
      <c r="B70" s="478"/>
      <c r="C70" s="479" t="s">
        <v>491</v>
      </c>
      <c r="D70" s="480"/>
      <c r="E70" s="480"/>
      <c r="F70" s="480"/>
      <c r="G70" s="480"/>
      <c r="H70" s="480"/>
      <c r="I70" s="480"/>
      <c r="J70" s="480"/>
      <c r="K70" s="480"/>
      <c r="L70" s="480"/>
      <c r="M70" s="480"/>
      <c r="N70" s="480"/>
      <c r="O70" s="480"/>
      <c r="P70" s="480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  <c r="AB70" s="481"/>
      <c r="AC70" s="482" t="s">
        <v>477</v>
      </c>
      <c r="AD70" s="483"/>
      <c r="AE70" s="484">
        <f>ROUND(1752/1.27,0)</f>
        <v>1380</v>
      </c>
      <c r="AF70" s="485"/>
      <c r="AG70" s="485"/>
      <c r="AH70" s="486"/>
      <c r="AI70" s="484"/>
      <c r="AJ70" s="485"/>
      <c r="AK70" s="485"/>
      <c r="AL70" s="486"/>
      <c r="AM70" s="446" t="s">
        <v>710</v>
      </c>
      <c r="AN70" s="447"/>
      <c r="AO70" s="447"/>
      <c r="AP70" s="448"/>
      <c r="AQ70" s="446" t="s">
        <v>710</v>
      </c>
      <c r="AR70" s="447"/>
      <c r="AS70" s="447"/>
      <c r="AT70" s="448"/>
      <c r="AU70" s="446" t="s">
        <v>710</v>
      </c>
      <c r="AV70" s="447"/>
      <c r="AW70" s="447"/>
      <c r="AX70" s="448"/>
      <c r="AY70" s="446" t="s">
        <v>710</v>
      </c>
      <c r="AZ70" s="447"/>
      <c r="BA70" s="447"/>
      <c r="BB70" s="448"/>
      <c r="BC70" s="446" t="s">
        <v>710</v>
      </c>
      <c r="BD70" s="447"/>
      <c r="BE70" s="447"/>
      <c r="BF70" s="448"/>
      <c r="BG70" s="487" t="s">
        <v>713</v>
      </c>
      <c r="BH70" s="488"/>
    </row>
    <row r="71" spans="1:60" s="7" customFormat="1" ht="20.100000000000001" customHeight="1">
      <c r="A71" s="477" t="s">
        <v>477</v>
      </c>
      <c r="B71" s="478"/>
      <c r="C71" s="479" t="s">
        <v>492</v>
      </c>
      <c r="D71" s="480"/>
      <c r="E71" s="480"/>
      <c r="F71" s="480"/>
      <c r="G71" s="480"/>
      <c r="H71" s="480"/>
      <c r="I71" s="480"/>
      <c r="J71" s="480"/>
      <c r="K71" s="480"/>
      <c r="L71" s="480"/>
      <c r="M71" s="480"/>
      <c r="N71" s="480"/>
      <c r="O71" s="480"/>
      <c r="P71" s="480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  <c r="AB71" s="481"/>
      <c r="AC71" s="482" t="s">
        <v>477</v>
      </c>
      <c r="AD71" s="483"/>
      <c r="AE71" s="484">
        <f>ROUND(3247/1.27,0)</f>
        <v>2557</v>
      </c>
      <c r="AF71" s="485"/>
      <c r="AG71" s="485"/>
      <c r="AH71" s="486"/>
      <c r="AI71" s="484"/>
      <c r="AJ71" s="485"/>
      <c r="AK71" s="485"/>
      <c r="AL71" s="486"/>
      <c r="AM71" s="446" t="s">
        <v>710</v>
      </c>
      <c r="AN71" s="447"/>
      <c r="AO71" s="447"/>
      <c r="AP71" s="448"/>
      <c r="AQ71" s="446" t="s">
        <v>710</v>
      </c>
      <c r="AR71" s="447"/>
      <c r="AS71" s="447"/>
      <c r="AT71" s="448"/>
      <c r="AU71" s="446" t="s">
        <v>710</v>
      </c>
      <c r="AV71" s="447"/>
      <c r="AW71" s="447"/>
      <c r="AX71" s="448"/>
      <c r="AY71" s="446" t="s">
        <v>710</v>
      </c>
      <c r="AZ71" s="447"/>
      <c r="BA71" s="447"/>
      <c r="BB71" s="448"/>
      <c r="BC71" s="446" t="s">
        <v>710</v>
      </c>
      <c r="BD71" s="447"/>
      <c r="BE71" s="447"/>
      <c r="BF71" s="448"/>
      <c r="BG71" s="487" t="s">
        <v>713</v>
      </c>
      <c r="BH71" s="488"/>
    </row>
    <row r="72" spans="1:60" ht="20.100000000000001" customHeight="1">
      <c r="A72" s="372" t="s">
        <v>195</v>
      </c>
      <c r="B72" s="373"/>
      <c r="C72" s="397" t="s">
        <v>310</v>
      </c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9"/>
      <c r="AC72" s="409" t="s">
        <v>311</v>
      </c>
      <c r="AD72" s="410"/>
      <c r="AE72" s="471">
        <f>ROUND(AE63*0.27+AE67*0.27+AE69*0.27+12373*0.27,0)</f>
        <v>8737</v>
      </c>
      <c r="AF72" s="472"/>
      <c r="AG72" s="472"/>
      <c r="AH72" s="473"/>
      <c r="AI72" s="471"/>
      <c r="AJ72" s="472"/>
      <c r="AK72" s="472"/>
      <c r="AL72" s="473"/>
      <c r="AM72" s="471"/>
      <c r="AN72" s="472"/>
      <c r="AO72" s="472"/>
      <c r="AP72" s="473"/>
      <c r="AQ72" s="474" t="s">
        <v>710</v>
      </c>
      <c r="AR72" s="475"/>
      <c r="AS72" s="475"/>
      <c r="AT72" s="476"/>
      <c r="AU72" s="471"/>
      <c r="AV72" s="472"/>
      <c r="AW72" s="472"/>
      <c r="AX72" s="473"/>
      <c r="AY72" s="474" t="s">
        <v>710</v>
      </c>
      <c r="AZ72" s="475"/>
      <c r="BA72" s="475"/>
      <c r="BB72" s="476"/>
      <c r="BC72" s="471"/>
      <c r="BD72" s="472"/>
      <c r="BE72" s="472"/>
      <c r="BF72" s="473"/>
      <c r="BG72" s="441" t="str">
        <f t="shared" si="0"/>
        <v>n.é.</v>
      </c>
      <c r="BH72" s="442"/>
    </row>
    <row r="73" spans="1:60" ht="20.100000000000001" customHeight="1">
      <c r="A73" s="372" t="s">
        <v>196</v>
      </c>
      <c r="B73" s="373"/>
      <c r="C73" s="397" t="s">
        <v>312</v>
      </c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9"/>
      <c r="AC73" s="409" t="s">
        <v>313</v>
      </c>
      <c r="AD73" s="410"/>
      <c r="AE73" s="471"/>
      <c r="AF73" s="472"/>
      <c r="AG73" s="472"/>
      <c r="AH73" s="473"/>
      <c r="AI73" s="471"/>
      <c r="AJ73" s="472"/>
      <c r="AK73" s="472"/>
      <c r="AL73" s="473"/>
      <c r="AM73" s="471"/>
      <c r="AN73" s="472"/>
      <c r="AO73" s="472"/>
      <c r="AP73" s="473"/>
      <c r="AQ73" s="474" t="s">
        <v>710</v>
      </c>
      <c r="AR73" s="475"/>
      <c r="AS73" s="475"/>
      <c r="AT73" s="476"/>
      <c r="AU73" s="471"/>
      <c r="AV73" s="472"/>
      <c r="AW73" s="472"/>
      <c r="AX73" s="473"/>
      <c r="AY73" s="474" t="s">
        <v>710</v>
      </c>
      <c r="AZ73" s="475"/>
      <c r="BA73" s="475"/>
      <c r="BB73" s="476"/>
      <c r="BC73" s="471"/>
      <c r="BD73" s="472"/>
      <c r="BE73" s="472"/>
      <c r="BF73" s="473"/>
      <c r="BG73" s="441" t="str">
        <f t="shared" si="0"/>
        <v>n.é.</v>
      </c>
      <c r="BH73" s="442"/>
    </row>
    <row r="74" spans="1:60" ht="20.100000000000001" customHeight="1">
      <c r="A74" s="372" t="s">
        <v>197</v>
      </c>
      <c r="B74" s="373"/>
      <c r="C74" s="397" t="s">
        <v>314</v>
      </c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9"/>
      <c r="AC74" s="409" t="s">
        <v>315</v>
      </c>
      <c r="AD74" s="410"/>
      <c r="AE74" s="471"/>
      <c r="AF74" s="472"/>
      <c r="AG74" s="472"/>
      <c r="AH74" s="473"/>
      <c r="AI74" s="471"/>
      <c r="AJ74" s="472"/>
      <c r="AK74" s="472"/>
      <c r="AL74" s="473"/>
      <c r="AM74" s="471"/>
      <c r="AN74" s="472"/>
      <c r="AO74" s="472"/>
      <c r="AP74" s="473"/>
      <c r="AQ74" s="474" t="s">
        <v>710</v>
      </c>
      <c r="AR74" s="475"/>
      <c r="AS74" s="475"/>
      <c r="AT74" s="476"/>
      <c r="AU74" s="471"/>
      <c r="AV74" s="472"/>
      <c r="AW74" s="472"/>
      <c r="AX74" s="473"/>
      <c r="AY74" s="474" t="s">
        <v>710</v>
      </c>
      <c r="AZ74" s="475"/>
      <c r="BA74" s="475"/>
      <c r="BB74" s="476"/>
      <c r="BC74" s="471"/>
      <c r="BD74" s="472"/>
      <c r="BE74" s="472"/>
      <c r="BF74" s="473"/>
      <c r="BG74" s="441" t="str">
        <f t="shared" si="0"/>
        <v>n.é.</v>
      </c>
      <c r="BH74" s="442"/>
    </row>
    <row r="75" spans="1:60" ht="20.100000000000001" customHeight="1">
      <c r="A75" s="372" t="s">
        <v>198</v>
      </c>
      <c r="B75" s="373"/>
      <c r="C75" s="397" t="s">
        <v>316</v>
      </c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9"/>
      <c r="AC75" s="409" t="s">
        <v>317</v>
      </c>
      <c r="AD75" s="410"/>
      <c r="AE75" s="471"/>
      <c r="AF75" s="472"/>
      <c r="AG75" s="472"/>
      <c r="AH75" s="473"/>
      <c r="AI75" s="471"/>
      <c r="AJ75" s="472"/>
      <c r="AK75" s="472"/>
      <c r="AL75" s="473"/>
      <c r="AM75" s="471"/>
      <c r="AN75" s="472"/>
      <c r="AO75" s="472"/>
      <c r="AP75" s="473"/>
      <c r="AQ75" s="474" t="s">
        <v>710</v>
      </c>
      <c r="AR75" s="475"/>
      <c r="AS75" s="475"/>
      <c r="AT75" s="476"/>
      <c r="AU75" s="471"/>
      <c r="AV75" s="472"/>
      <c r="AW75" s="472"/>
      <c r="AX75" s="473"/>
      <c r="AY75" s="474" t="s">
        <v>710</v>
      </c>
      <c r="AZ75" s="475"/>
      <c r="BA75" s="475"/>
      <c r="BB75" s="476"/>
      <c r="BC75" s="471"/>
      <c r="BD75" s="472"/>
      <c r="BE75" s="472"/>
      <c r="BF75" s="473"/>
      <c r="BG75" s="441" t="str">
        <f t="shared" si="0"/>
        <v>n.é.</v>
      </c>
      <c r="BH75" s="442"/>
    </row>
    <row r="76" spans="1:60" ht="20.100000000000001" customHeight="1">
      <c r="A76" s="372" t="s">
        <v>199</v>
      </c>
      <c r="B76" s="373"/>
      <c r="C76" s="397" t="s">
        <v>726</v>
      </c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9"/>
      <c r="AC76" s="409" t="s">
        <v>319</v>
      </c>
      <c r="AD76" s="410"/>
      <c r="AE76" s="471"/>
      <c r="AF76" s="472"/>
      <c r="AG76" s="472"/>
      <c r="AH76" s="473"/>
      <c r="AI76" s="471"/>
      <c r="AJ76" s="472"/>
      <c r="AK76" s="472"/>
      <c r="AL76" s="473"/>
      <c r="AM76" s="471"/>
      <c r="AN76" s="472"/>
      <c r="AO76" s="472"/>
      <c r="AP76" s="473"/>
      <c r="AQ76" s="474" t="s">
        <v>710</v>
      </c>
      <c r="AR76" s="475"/>
      <c r="AS76" s="475"/>
      <c r="AT76" s="476"/>
      <c r="AU76" s="471"/>
      <c r="AV76" s="472"/>
      <c r="AW76" s="472"/>
      <c r="AX76" s="473"/>
      <c r="AY76" s="474" t="s">
        <v>710</v>
      </c>
      <c r="AZ76" s="475"/>
      <c r="BA76" s="475"/>
      <c r="BB76" s="476"/>
      <c r="BC76" s="471"/>
      <c r="BD76" s="472"/>
      <c r="BE76" s="472"/>
      <c r="BF76" s="473"/>
      <c r="BG76" s="441" t="str">
        <f t="shared" ref="BG76" si="19">IF(AI76&gt;0,BC76/AI76,"n.é.")</f>
        <v>n.é.</v>
      </c>
      <c r="BH76" s="442"/>
    </row>
    <row r="77" spans="1:60" ht="20.100000000000001" customHeight="1">
      <c r="A77" s="372" t="s">
        <v>200</v>
      </c>
      <c r="B77" s="373"/>
      <c r="C77" s="397" t="s">
        <v>318</v>
      </c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9"/>
      <c r="AC77" s="409" t="s">
        <v>725</v>
      </c>
      <c r="AD77" s="410"/>
      <c r="AE77" s="471"/>
      <c r="AF77" s="472"/>
      <c r="AG77" s="472"/>
      <c r="AH77" s="473"/>
      <c r="AI77" s="471"/>
      <c r="AJ77" s="472"/>
      <c r="AK77" s="472"/>
      <c r="AL77" s="473"/>
      <c r="AM77" s="471"/>
      <c r="AN77" s="472"/>
      <c r="AO77" s="472"/>
      <c r="AP77" s="473"/>
      <c r="AQ77" s="474" t="s">
        <v>710</v>
      </c>
      <c r="AR77" s="475"/>
      <c r="AS77" s="475"/>
      <c r="AT77" s="476"/>
      <c r="AU77" s="471"/>
      <c r="AV77" s="472"/>
      <c r="AW77" s="472"/>
      <c r="AX77" s="473"/>
      <c r="AY77" s="474" t="s">
        <v>710</v>
      </c>
      <c r="AZ77" s="475"/>
      <c r="BA77" s="475"/>
      <c r="BB77" s="476"/>
      <c r="BC77" s="471"/>
      <c r="BD77" s="472"/>
      <c r="BE77" s="472"/>
      <c r="BF77" s="473"/>
      <c r="BG77" s="441" t="str">
        <f t="shared" si="0"/>
        <v>n.é.</v>
      </c>
      <c r="BH77" s="442"/>
    </row>
    <row r="78" spans="1:60" s="3" customFormat="1" ht="20.100000000000001" customHeight="1">
      <c r="A78" s="464" t="s">
        <v>201</v>
      </c>
      <c r="B78" s="465"/>
      <c r="C78" s="498" t="s">
        <v>727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500"/>
      <c r="AC78" s="552" t="s">
        <v>320</v>
      </c>
      <c r="AD78" s="553"/>
      <c r="AE78" s="461">
        <f>AE62+AE63+AE67+AE68+AE69+AE72+AE73+AE74+AE75+AE77</f>
        <v>41887</v>
      </c>
      <c r="AF78" s="462"/>
      <c r="AG78" s="462"/>
      <c r="AH78" s="463"/>
      <c r="AI78" s="461">
        <f t="shared" ref="AI78" si="20">AI62+AI63+AI67+AI68+AI69+AI72+AI73+AI74+AI75+AI77</f>
        <v>0</v>
      </c>
      <c r="AJ78" s="462"/>
      <c r="AK78" s="462"/>
      <c r="AL78" s="463"/>
      <c r="AM78" s="461">
        <f t="shared" ref="AM78" si="21">AM62+AM63+AM67+AM68+AM69+AM72+AM73+AM74+AM75+AM77</f>
        <v>0</v>
      </c>
      <c r="AN78" s="462"/>
      <c r="AO78" s="462"/>
      <c r="AP78" s="463"/>
      <c r="AQ78" s="458" t="s">
        <v>710</v>
      </c>
      <c r="AR78" s="459"/>
      <c r="AS78" s="459"/>
      <c r="AT78" s="460"/>
      <c r="AU78" s="461">
        <f t="shared" ref="AU78" si="22">AU62+AU63+AU67+AU68+AU69+AU72+AU73+AU74+AU75+AU77</f>
        <v>0</v>
      </c>
      <c r="AV78" s="462"/>
      <c r="AW78" s="462"/>
      <c r="AX78" s="463"/>
      <c r="AY78" s="458" t="s">
        <v>710</v>
      </c>
      <c r="AZ78" s="459"/>
      <c r="BA78" s="459"/>
      <c r="BB78" s="460"/>
      <c r="BC78" s="461">
        <f t="shared" ref="BC78" si="23">BC62+BC63+BC67+BC68+BC69+BC72+BC73+BC74+BC75+BC77</f>
        <v>0</v>
      </c>
      <c r="BD78" s="462"/>
      <c r="BE78" s="462"/>
      <c r="BF78" s="463"/>
      <c r="BG78" s="444" t="str">
        <f t="shared" ref="BG78:BG150" si="24">IF(AI78&gt;0,BC78/AI78,"n.é.")</f>
        <v>n.é.</v>
      </c>
      <c r="BH78" s="445"/>
    </row>
    <row r="79" spans="1:60" ht="20.100000000000001" customHeight="1">
      <c r="A79" s="372" t="s">
        <v>202</v>
      </c>
      <c r="B79" s="373"/>
      <c r="C79" s="397" t="s">
        <v>321</v>
      </c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9"/>
      <c r="AC79" s="409" t="s">
        <v>322</v>
      </c>
      <c r="AD79" s="410"/>
      <c r="AE79" s="471"/>
      <c r="AF79" s="472"/>
      <c r="AG79" s="472"/>
      <c r="AH79" s="473"/>
      <c r="AI79" s="471"/>
      <c r="AJ79" s="472"/>
      <c r="AK79" s="472"/>
      <c r="AL79" s="473"/>
      <c r="AM79" s="471"/>
      <c r="AN79" s="472"/>
      <c r="AO79" s="472"/>
      <c r="AP79" s="473"/>
      <c r="AQ79" s="474" t="s">
        <v>710</v>
      </c>
      <c r="AR79" s="475"/>
      <c r="AS79" s="475"/>
      <c r="AT79" s="476"/>
      <c r="AU79" s="471"/>
      <c r="AV79" s="472"/>
      <c r="AW79" s="472"/>
      <c r="AX79" s="473"/>
      <c r="AY79" s="474" t="s">
        <v>710</v>
      </c>
      <c r="AZ79" s="475"/>
      <c r="BA79" s="475"/>
      <c r="BB79" s="476"/>
      <c r="BC79" s="471"/>
      <c r="BD79" s="472"/>
      <c r="BE79" s="472"/>
      <c r="BF79" s="473"/>
      <c r="BG79" s="441" t="str">
        <f t="shared" si="24"/>
        <v>n.é.</v>
      </c>
      <c r="BH79" s="442"/>
    </row>
    <row r="80" spans="1:60" ht="20.100000000000001" customHeight="1">
      <c r="A80" s="372" t="s">
        <v>203</v>
      </c>
      <c r="B80" s="373"/>
      <c r="C80" s="397" t="s">
        <v>323</v>
      </c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9"/>
      <c r="AC80" s="409" t="s">
        <v>324</v>
      </c>
      <c r="AD80" s="410"/>
      <c r="AE80" s="471"/>
      <c r="AF80" s="472"/>
      <c r="AG80" s="472"/>
      <c r="AH80" s="473"/>
      <c r="AI80" s="471"/>
      <c r="AJ80" s="472"/>
      <c r="AK80" s="472"/>
      <c r="AL80" s="473"/>
      <c r="AM80" s="471"/>
      <c r="AN80" s="472"/>
      <c r="AO80" s="472"/>
      <c r="AP80" s="473"/>
      <c r="AQ80" s="474" t="s">
        <v>710</v>
      </c>
      <c r="AR80" s="475"/>
      <c r="AS80" s="475"/>
      <c r="AT80" s="476"/>
      <c r="AU80" s="471"/>
      <c r="AV80" s="472"/>
      <c r="AW80" s="472"/>
      <c r="AX80" s="473"/>
      <c r="AY80" s="474" t="s">
        <v>710</v>
      </c>
      <c r="AZ80" s="475"/>
      <c r="BA80" s="475"/>
      <c r="BB80" s="476"/>
      <c r="BC80" s="471"/>
      <c r="BD80" s="472"/>
      <c r="BE80" s="472"/>
      <c r="BF80" s="473"/>
      <c r="BG80" s="441" t="str">
        <f t="shared" si="24"/>
        <v>n.é.</v>
      </c>
      <c r="BH80" s="442"/>
    </row>
    <row r="81" spans="1:60" ht="20.100000000000001" customHeight="1">
      <c r="A81" s="372" t="s">
        <v>204</v>
      </c>
      <c r="B81" s="373"/>
      <c r="C81" s="397" t="s">
        <v>325</v>
      </c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9"/>
      <c r="AC81" s="409" t="s">
        <v>326</v>
      </c>
      <c r="AD81" s="410"/>
      <c r="AE81" s="471"/>
      <c r="AF81" s="472"/>
      <c r="AG81" s="472"/>
      <c r="AH81" s="473"/>
      <c r="AI81" s="471"/>
      <c r="AJ81" s="472"/>
      <c r="AK81" s="472"/>
      <c r="AL81" s="473"/>
      <c r="AM81" s="471"/>
      <c r="AN81" s="472"/>
      <c r="AO81" s="472"/>
      <c r="AP81" s="473"/>
      <c r="AQ81" s="474" t="s">
        <v>710</v>
      </c>
      <c r="AR81" s="475"/>
      <c r="AS81" s="475"/>
      <c r="AT81" s="476"/>
      <c r="AU81" s="471"/>
      <c r="AV81" s="472"/>
      <c r="AW81" s="472"/>
      <c r="AX81" s="473"/>
      <c r="AY81" s="474" t="s">
        <v>710</v>
      </c>
      <c r="AZ81" s="475"/>
      <c r="BA81" s="475"/>
      <c r="BB81" s="476"/>
      <c r="BC81" s="471"/>
      <c r="BD81" s="472"/>
      <c r="BE81" s="472"/>
      <c r="BF81" s="473"/>
      <c r="BG81" s="441" t="str">
        <f t="shared" si="24"/>
        <v>n.é.</v>
      </c>
      <c r="BH81" s="442"/>
    </row>
    <row r="82" spans="1:60" ht="20.100000000000001" customHeight="1">
      <c r="A82" s="372" t="s">
        <v>205</v>
      </c>
      <c r="B82" s="373"/>
      <c r="C82" s="397" t="s">
        <v>327</v>
      </c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9"/>
      <c r="AC82" s="409" t="s">
        <v>328</v>
      </c>
      <c r="AD82" s="410"/>
      <c r="AE82" s="471"/>
      <c r="AF82" s="472"/>
      <c r="AG82" s="472"/>
      <c r="AH82" s="473"/>
      <c r="AI82" s="471"/>
      <c r="AJ82" s="472"/>
      <c r="AK82" s="472"/>
      <c r="AL82" s="473"/>
      <c r="AM82" s="471"/>
      <c r="AN82" s="472"/>
      <c r="AO82" s="472"/>
      <c r="AP82" s="473"/>
      <c r="AQ82" s="474" t="s">
        <v>710</v>
      </c>
      <c r="AR82" s="475"/>
      <c r="AS82" s="475"/>
      <c r="AT82" s="476"/>
      <c r="AU82" s="471"/>
      <c r="AV82" s="472"/>
      <c r="AW82" s="472"/>
      <c r="AX82" s="473"/>
      <c r="AY82" s="474" t="s">
        <v>710</v>
      </c>
      <c r="AZ82" s="475"/>
      <c r="BA82" s="475"/>
      <c r="BB82" s="476"/>
      <c r="BC82" s="471"/>
      <c r="BD82" s="472"/>
      <c r="BE82" s="472"/>
      <c r="BF82" s="473"/>
      <c r="BG82" s="441" t="str">
        <f t="shared" si="24"/>
        <v>n.é.</v>
      </c>
      <c r="BH82" s="442"/>
    </row>
    <row r="83" spans="1:60" ht="20.100000000000001" customHeight="1">
      <c r="A83" s="372" t="s">
        <v>206</v>
      </c>
      <c r="B83" s="373"/>
      <c r="C83" s="397" t="s">
        <v>329</v>
      </c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9"/>
      <c r="AC83" s="409" t="s">
        <v>330</v>
      </c>
      <c r="AD83" s="410"/>
      <c r="AE83" s="471"/>
      <c r="AF83" s="472"/>
      <c r="AG83" s="472"/>
      <c r="AH83" s="473"/>
      <c r="AI83" s="471"/>
      <c r="AJ83" s="472"/>
      <c r="AK83" s="472"/>
      <c r="AL83" s="473"/>
      <c r="AM83" s="471"/>
      <c r="AN83" s="472"/>
      <c r="AO83" s="472"/>
      <c r="AP83" s="473"/>
      <c r="AQ83" s="474" t="s">
        <v>710</v>
      </c>
      <c r="AR83" s="475"/>
      <c r="AS83" s="475"/>
      <c r="AT83" s="476"/>
      <c r="AU83" s="471"/>
      <c r="AV83" s="472"/>
      <c r="AW83" s="472"/>
      <c r="AX83" s="473"/>
      <c r="AY83" s="474" t="s">
        <v>710</v>
      </c>
      <c r="AZ83" s="475"/>
      <c r="BA83" s="475"/>
      <c r="BB83" s="476"/>
      <c r="BC83" s="471"/>
      <c r="BD83" s="472"/>
      <c r="BE83" s="472"/>
      <c r="BF83" s="473"/>
      <c r="BG83" s="441" t="str">
        <f t="shared" si="24"/>
        <v>n.é.</v>
      </c>
      <c r="BH83" s="442"/>
    </row>
    <row r="84" spans="1:60" s="3" customFormat="1" ht="20.100000000000001" customHeight="1">
      <c r="A84" s="464" t="s">
        <v>207</v>
      </c>
      <c r="B84" s="465"/>
      <c r="C84" s="498" t="s">
        <v>728</v>
      </c>
      <c r="D84" s="499"/>
      <c r="E84" s="499"/>
      <c r="F84" s="499"/>
      <c r="G84" s="499"/>
      <c r="H84" s="499"/>
      <c r="I84" s="499"/>
      <c r="J84" s="499"/>
      <c r="K84" s="499"/>
      <c r="L84" s="499"/>
      <c r="M84" s="499"/>
      <c r="N84" s="499"/>
      <c r="O84" s="499"/>
      <c r="P84" s="499"/>
      <c r="Q84" s="499"/>
      <c r="R84" s="499"/>
      <c r="S84" s="499"/>
      <c r="T84" s="499"/>
      <c r="U84" s="499"/>
      <c r="V84" s="499"/>
      <c r="W84" s="499"/>
      <c r="X84" s="499"/>
      <c r="Y84" s="499"/>
      <c r="Z84" s="499"/>
      <c r="AA84" s="499"/>
      <c r="AB84" s="500"/>
      <c r="AC84" s="552" t="s">
        <v>331</v>
      </c>
      <c r="AD84" s="553"/>
      <c r="AE84" s="461">
        <f>SUM(AE79:AH83)</f>
        <v>0</v>
      </c>
      <c r="AF84" s="462"/>
      <c r="AG84" s="462"/>
      <c r="AH84" s="463"/>
      <c r="AI84" s="461">
        <f t="shared" ref="AI84" si="25">SUM(AI79:AL83)</f>
        <v>0</v>
      </c>
      <c r="AJ84" s="462"/>
      <c r="AK84" s="462"/>
      <c r="AL84" s="463"/>
      <c r="AM84" s="461">
        <f t="shared" ref="AM84" si="26">SUM(AM79:AP83)</f>
        <v>0</v>
      </c>
      <c r="AN84" s="462"/>
      <c r="AO84" s="462"/>
      <c r="AP84" s="463"/>
      <c r="AQ84" s="458" t="s">
        <v>710</v>
      </c>
      <c r="AR84" s="459"/>
      <c r="AS84" s="459"/>
      <c r="AT84" s="460"/>
      <c r="AU84" s="461">
        <f t="shared" ref="AU84" si="27">SUM(AU79:AX83)</f>
        <v>0</v>
      </c>
      <c r="AV84" s="462"/>
      <c r="AW84" s="462"/>
      <c r="AX84" s="463"/>
      <c r="AY84" s="458" t="s">
        <v>710</v>
      </c>
      <c r="AZ84" s="459"/>
      <c r="BA84" s="459"/>
      <c r="BB84" s="460"/>
      <c r="BC84" s="461">
        <f t="shared" ref="BC84" si="28">SUM(BC79:BF83)</f>
        <v>0</v>
      </c>
      <c r="BD84" s="462"/>
      <c r="BE84" s="462"/>
      <c r="BF84" s="463"/>
      <c r="BG84" s="444" t="str">
        <f t="shared" si="24"/>
        <v>n.é.</v>
      </c>
      <c r="BH84" s="445"/>
    </row>
    <row r="85" spans="1:60" ht="20.100000000000001" customHeight="1">
      <c r="A85" s="372" t="s">
        <v>208</v>
      </c>
      <c r="B85" s="373"/>
      <c r="C85" s="397" t="s">
        <v>433</v>
      </c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9"/>
      <c r="AC85" s="409" t="s">
        <v>332</v>
      </c>
      <c r="AD85" s="410"/>
      <c r="AE85" s="471"/>
      <c r="AF85" s="472"/>
      <c r="AG85" s="472"/>
      <c r="AH85" s="473"/>
      <c r="AI85" s="471"/>
      <c r="AJ85" s="472"/>
      <c r="AK85" s="472"/>
      <c r="AL85" s="473"/>
      <c r="AM85" s="471"/>
      <c r="AN85" s="472"/>
      <c r="AO85" s="472"/>
      <c r="AP85" s="473"/>
      <c r="AQ85" s="474" t="s">
        <v>710</v>
      </c>
      <c r="AR85" s="475"/>
      <c r="AS85" s="475"/>
      <c r="AT85" s="476"/>
      <c r="AU85" s="471"/>
      <c r="AV85" s="472"/>
      <c r="AW85" s="472"/>
      <c r="AX85" s="473"/>
      <c r="AY85" s="474" t="s">
        <v>710</v>
      </c>
      <c r="AZ85" s="475"/>
      <c r="BA85" s="475"/>
      <c r="BB85" s="476"/>
      <c r="BC85" s="471"/>
      <c r="BD85" s="472"/>
      <c r="BE85" s="472"/>
      <c r="BF85" s="473"/>
      <c r="BG85" s="441" t="str">
        <f t="shared" si="24"/>
        <v>n.é.</v>
      </c>
      <c r="BH85" s="442"/>
    </row>
    <row r="86" spans="1:60" ht="20.100000000000001" customHeight="1">
      <c r="A86" s="372" t="s">
        <v>209</v>
      </c>
      <c r="B86" s="373"/>
      <c r="C86" s="397" t="s">
        <v>729</v>
      </c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399"/>
      <c r="AC86" s="409" t="s">
        <v>333</v>
      </c>
      <c r="AD86" s="410"/>
      <c r="AE86" s="471"/>
      <c r="AF86" s="472"/>
      <c r="AG86" s="472"/>
      <c r="AH86" s="473"/>
      <c r="AI86" s="471"/>
      <c r="AJ86" s="472"/>
      <c r="AK86" s="472"/>
      <c r="AL86" s="473"/>
      <c r="AM86" s="471"/>
      <c r="AN86" s="472"/>
      <c r="AO86" s="472"/>
      <c r="AP86" s="473"/>
      <c r="AQ86" s="474" t="s">
        <v>710</v>
      </c>
      <c r="AR86" s="475"/>
      <c r="AS86" s="475"/>
      <c r="AT86" s="476"/>
      <c r="AU86" s="471"/>
      <c r="AV86" s="472"/>
      <c r="AW86" s="472"/>
      <c r="AX86" s="473"/>
      <c r="AY86" s="474" t="s">
        <v>710</v>
      </c>
      <c r="AZ86" s="475"/>
      <c r="BA86" s="475"/>
      <c r="BB86" s="476"/>
      <c r="BC86" s="471"/>
      <c r="BD86" s="472"/>
      <c r="BE86" s="472"/>
      <c r="BF86" s="473"/>
      <c r="BG86" s="441" t="str">
        <f t="shared" ref="BG86:BG87" si="29">IF(AI86&gt;0,BC86/AI86,"n.é.")</f>
        <v>n.é.</v>
      </c>
      <c r="BH86" s="442"/>
    </row>
    <row r="87" spans="1:60" ht="20.100000000000001" customHeight="1">
      <c r="A87" s="372" t="s">
        <v>210</v>
      </c>
      <c r="B87" s="373"/>
      <c r="C87" s="397" t="s">
        <v>732</v>
      </c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  <c r="AA87" s="398"/>
      <c r="AB87" s="399"/>
      <c r="AC87" s="409" t="s">
        <v>335</v>
      </c>
      <c r="AD87" s="410"/>
      <c r="AE87" s="471"/>
      <c r="AF87" s="472"/>
      <c r="AG87" s="472"/>
      <c r="AH87" s="473"/>
      <c r="AI87" s="471"/>
      <c r="AJ87" s="472"/>
      <c r="AK87" s="472"/>
      <c r="AL87" s="473"/>
      <c r="AM87" s="471"/>
      <c r="AN87" s="472"/>
      <c r="AO87" s="472"/>
      <c r="AP87" s="473"/>
      <c r="AQ87" s="474" t="s">
        <v>710</v>
      </c>
      <c r="AR87" s="475"/>
      <c r="AS87" s="475"/>
      <c r="AT87" s="476"/>
      <c r="AU87" s="471"/>
      <c r="AV87" s="472"/>
      <c r="AW87" s="472"/>
      <c r="AX87" s="473"/>
      <c r="AY87" s="474" t="s">
        <v>710</v>
      </c>
      <c r="AZ87" s="475"/>
      <c r="BA87" s="475"/>
      <c r="BB87" s="476"/>
      <c r="BC87" s="471"/>
      <c r="BD87" s="472"/>
      <c r="BE87" s="472"/>
      <c r="BF87" s="473"/>
      <c r="BG87" s="441" t="str">
        <f t="shared" si="29"/>
        <v>n.é.</v>
      </c>
      <c r="BH87" s="442"/>
    </row>
    <row r="88" spans="1:60" ht="20.100000000000001" customHeight="1">
      <c r="A88" s="372" t="s">
        <v>211</v>
      </c>
      <c r="B88" s="373"/>
      <c r="C88" s="397" t="s">
        <v>434</v>
      </c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9"/>
      <c r="AC88" s="409" t="s">
        <v>730</v>
      </c>
      <c r="AD88" s="410"/>
      <c r="AE88" s="471">
        <v>1300</v>
      </c>
      <c r="AF88" s="472"/>
      <c r="AG88" s="472"/>
      <c r="AH88" s="473"/>
      <c r="AI88" s="471"/>
      <c r="AJ88" s="472"/>
      <c r="AK88" s="472"/>
      <c r="AL88" s="473"/>
      <c r="AM88" s="471"/>
      <c r="AN88" s="472"/>
      <c r="AO88" s="472"/>
      <c r="AP88" s="473"/>
      <c r="AQ88" s="474" t="s">
        <v>710</v>
      </c>
      <c r="AR88" s="475"/>
      <c r="AS88" s="475"/>
      <c r="AT88" s="476"/>
      <c r="AU88" s="471"/>
      <c r="AV88" s="472"/>
      <c r="AW88" s="472"/>
      <c r="AX88" s="473"/>
      <c r="AY88" s="474" t="s">
        <v>710</v>
      </c>
      <c r="AZ88" s="475"/>
      <c r="BA88" s="475"/>
      <c r="BB88" s="476"/>
      <c r="BC88" s="471"/>
      <c r="BD88" s="472"/>
      <c r="BE88" s="472"/>
      <c r="BF88" s="473"/>
      <c r="BG88" s="441" t="str">
        <f t="shared" si="24"/>
        <v>n.é.</v>
      </c>
      <c r="BH88" s="442"/>
    </row>
    <row r="89" spans="1:60" ht="20.100000000000001" customHeight="1">
      <c r="A89" s="372" t="s">
        <v>212</v>
      </c>
      <c r="B89" s="373"/>
      <c r="C89" s="397" t="s">
        <v>334</v>
      </c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9"/>
      <c r="AC89" s="409" t="s">
        <v>731</v>
      </c>
      <c r="AD89" s="410"/>
      <c r="AE89" s="471"/>
      <c r="AF89" s="472"/>
      <c r="AG89" s="472"/>
      <c r="AH89" s="473"/>
      <c r="AI89" s="471"/>
      <c r="AJ89" s="472"/>
      <c r="AK89" s="472"/>
      <c r="AL89" s="473"/>
      <c r="AM89" s="471"/>
      <c r="AN89" s="472"/>
      <c r="AO89" s="472"/>
      <c r="AP89" s="473"/>
      <c r="AQ89" s="474" t="s">
        <v>710</v>
      </c>
      <c r="AR89" s="475"/>
      <c r="AS89" s="475"/>
      <c r="AT89" s="476"/>
      <c r="AU89" s="471"/>
      <c r="AV89" s="472"/>
      <c r="AW89" s="472"/>
      <c r="AX89" s="473"/>
      <c r="AY89" s="474" t="s">
        <v>710</v>
      </c>
      <c r="AZ89" s="475"/>
      <c r="BA89" s="475"/>
      <c r="BB89" s="476"/>
      <c r="BC89" s="471"/>
      <c r="BD89" s="472"/>
      <c r="BE89" s="472"/>
      <c r="BF89" s="473"/>
      <c r="BG89" s="441" t="str">
        <f t="shared" si="24"/>
        <v>n.é.</v>
      </c>
      <c r="BH89" s="442"/>
    </row>
    <row r="90" spans="1:60" s="3" customFormat="1" ht="20.100000000000001" customHeight="1">
      <c r="A90" s="464" t="s">
        <v>213</v>
      </c>
      <c r="B90" s="465"/>
      <c r="C90" s="498" t="s">
        <v>737</v>
      </c>
      <c r="D90" s="499"/>
      <c r="E90" s="499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499"/>
      <c r="Y90" s="499"/>
      <c r="Z90" s="499"/>
      <c r="AA90" s="499"/>
      <c r="AB90" s="500"/>
      <c r="AC90" s="552" t="s">
        <v>336</v>
      </c>
      <c r="AD90" s="553"/>
      <c r="AE90" s="461">
        <f>SUM(AE85:AH89)</f>
        <v>1300</v>
      </c>
      <c r="AF90" s="462"/>
      <c r="AG90" s="462"/>
      <c r="AH90" s="463"/>
      <c r="AI90" s="461">
        <f t="shared" ref="AI90" si="30">SUM(AI85:AL89)</f>
        <v>0</v>
      </c>
      <c r="AJ90" s="462"/>
      <c r="AK90" s="462"/>
      <c r="AL90" s="463"/>
      <c r="AM90" s="461">
        <f t="shared" ref="AM90" si="31">SUM(AM85:AP89)</f>
        <v>0</v>
      </c>
      <c r="AN90" s="462"/>
      <c r="AO90" s="462"/>
      <c r="AP90" s="463"/>
      <c r="AQ90" s="458" t="s">
        <v>710</v>
      </c>
      <c r="AR90" s="459"/>
      <c r="AS90" s="459"/>
      <c r="AT90" s="460"/>
      <c r="AU90" s="461">
        <f t="shared" ref="AU90" si="32">SUM(AU85:AX89)</f>
        <v>0</v>
      </c>
      <c r="AV90" s="462"/>
      <c r="AW90" s="462"/>
      <c r="AX90" s="463"/>
      <c r="AY90" s="458" t="s">
        <v>710</v>
      </c>
      <c r="AZ90" s="459"/>
      <c r="BA90" s="459"/>
      <c r="BB90" s="460"/>
      <c r="BC90" s="461">
        <f t="shared" ref="BC90" si="33">SUM(BC85:BF89)</f>
        <v>0</v>
      </c>
      <c r="BD90" s="462"/>
      <c r="BE90" s="462"/>
      <c r="BF90" s="463"/>
      <c r="BG90" s="444" t="str">
        <f t="shared" si="24"/>
        <v>n.é.</v>
      </c>
      <c r="BH90" s="445"/>
    </row>
    <row r="91" spans="1:60" ht="20.100000000000001" customHeight="1">
      <c r="A91" s="372" t="s">
        <v>214</v>
      </c>
      <c r="B91" s="373"/>
      <c r="C91" s="397" t="s">
        <v>435</v>
      </c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  <c r="AA91" s="398"/>
      <c r="AB91" s="399"/>
      <c r="AC91" s="409" t="s">
        <v>337</v>
      </c>
      <c r="AD91" s="410"/>
      <c r="AE91" s="471"/>
      <c r="AF91" s="472"/>
      <c r="AG91" s="472"/>
      <c r="AH91" s="473"/>
      <c r="AI91" s="471"/>
      <c r="AJ91" s="472"/>
      <c r="AK91" s="472"/>
      <c r="AL91" s="473"/>
      <c r="AM91" s="471"/>
      <c r="AN91" s="472"/>
      <c r="AO91" s="472"/>
      <c r="AP91" s="473"/>
      <c r="AQ91" s="474" t="s">
        <v>710</v>
      </c>
      <c r="AR91" s="475"/>
      <c r="AS91" s="475"/>
      <c r="AT91" s="476"/>
      <c r="AU91" s="471"/>
      <c r="AV91" s="472"/>
      <c r="AW91" s="472"/>
      <c r="AX91" s="473"/>
      <c r="AY91" s="474" t="s">
        <v>710</v>
      </c>
      <c r="AZ91" s="475"/>
      <c r="BA91" s="475"/>
      <c r="BB91" s="476"/>
      <c r="BC91" s="471"/>
      <c r="BD91" s="472"/>
      <c r="BE91" s="472"/>
      <c r="BF91" s="473"/>
      <c r="BG91" s="441" t="str">
        <f t="shared" si="24"/>
        <v>n.é.</v>
      </c>
      <c r="BH91" s="442"/>
    </row>
    <row r="92" spans="1:60" ht="20.100000000000001" customHeight="1">
      <c r="A92" s="372" t="s">
        <v>215</v>
      </c>
      <c r="B92" s="373"/>
      <c r="C92" s="397" t="s">
        <v>735</v>
      </c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399"/>
      <c r="AC92" s="409" t="s">
        <v>338</v>
      </c>
      <c r="AD92" s="410"/>
      <c r="AE92" s="471"/>
      <c r="AF92" s="472"/>
      <c r="AG92" s="472"/>
      <c r="AH92" s="473"/>
      <c r="AI92" s="471"/>
      <c r="AJ92" s="472"/>
      <c r="AK92" s="472"/>
      <c r="AL92" s="473"/>
      <c r="AM92" s="471"/>
      <c r="AN92" s="472"/>
      <c r="AO92" s="472"/>
      <c r="AP92" s="473"/>
      <c r="AQ92" s="474" t="s">
        <v>710</v>
      </c>
      <c r="AR92" s="475"/>
      <c r="AS92" s="475"/>
      <c r="AT92" s="476"/>
      <c r="AU92" s="471"/>
      <c r="AV92" s="472"/>
      <c r="AW92" s="472"/>
      <c r="AX92" s="473"/>
      <c r="AY92" s="474" t="s">
        <v>710</v>
      </c>
      <c r="AZ92" s="475"/>
      <c r="BA92" s="475"/>
      <c r="BB92" s="476"/>
      <c r="BC92" s="471"/>
      <c r="BD92" s="472"/>
      <c r="BE92" s="472"/>
      <c r="BF92" s="473"/>
      <c r="BG92" s="441" t="str">
        <f t="shared" ref="BG92:BG93" si="34">IF(AI92&gt;0,BC92/AI92,"n.é.")</f>
        <v>n.é.</v>
      </c>
      <c r="BH92" s="442"/>
    </row>
    <row r="93" spans="1:60" ht="20.100000000000001" customHeight="1">
      <c r="A93" s="372" t="s">
        <v>216</v>
      </c>
      <c r="B93" s="373"/>
      <c r="C93" s="397" t="s">
        <v>736</v>
      </c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9"/>
      <c r="AC93" s="409" t="s">
        <v>340</v>
      </c>
      <c r="AD93" s="410"/>
      <c r="AE93" s="471"/>
      <c r="AF93" s="472"/>
      <c r="AG93" s="472"/>
      <c r="AH93" s="473"/>
      <c r="AI93" s="471"/>
      <c r="AJ93" s="472"/>
      <c r="AK93" s="472"/>
      <c r="AL93" s="473"/>
      <c r="AM93" s="471"/>
      <c r="AN93" s="472"/>
      <c r="AO93" s="472"/>
      <c r="AP93" s="473"/>
      <c r="AQ93" s="474" t="s">
        <v>710</v>
      </c>
      <c r="AR93" s="475"/>
      <c r="AS93" s="475"/>
      <c r="AT93" s="476"/>
      <c r="AU93" s="471"/>
      <c r="AV93" s="472"/>
      <c r="AW93" s="472"/>
      <c r="AX93" s="473"/>
      <c r="AY93" s="474" t="s">
        <v>710</v>
      </c>
      <c r="AZ93" s="475"/>
      <c r="BA93" s="475"/>
      <c r="BB93" s="476"/>
      <c r="BC93" s="471"/>
      <c r="BD93" s="472"/>
      <c r="BE93" s="472"/>
      <c r="BF93" s="473"/>
      <c r="BG93" s="441" t="str">
        <f t="shared" si="34"/>
        <v>n.é.</v>
      </c>
      <c r="BH93" s="442"/>
    </row>
    <row r="94" spans="1:60" ht="20.100000000000001" customHeight="1">
      <c r="A94" s="372" t="s">
        <v>217</v>
      </c>
      <c r="B94" s="373"/>
      <c r="C94" s="397" t="s">
        <v>436</v>
      </c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9"/>
      <c r="AC94" s="409" t="s">
        <v>733</v>
      </c>
      <c r="AD94" s="410"/>
      <c r="AE94" s="471"/>
      <c r="AF94" s="472"/>
      <c r="AG94" s="472"/>
      <c r="AH94" s="473"/>
      <c r="AI94" s="471"/>
      <c r="AJ94" s="472"/>
      <c r="AK94" s="472"/>
      <c r="AL94" s="473"/>
      <c r="AM94" s="471"/>
      <c r="AN94" s="472"/>
      <c r="AO94" s="472"/>
      <c r="AP94" s="473"/>
      <c r="AQ94" s="474" t="s">
        <v>710</v>
      </c>
      <c r="AR94" s="475"/>
      <c r="AS94" s="475"/>
      <c r="AT94" s="476"/>
      <c r="AU94" s="471"/>
      <c r="AV94" s="472"/>
      <c r="AW94" s="472"/>
      <c r="AX94" s="473"/>
      <c r="AY94" s="474" t="s">
        <v>710</v>
      </c>
      <c r="AZ94" s="475"/>
      <c r="BA94" s="475"/>
      <c r="BB94" s="476"/>
      <c r="BC94" s="471"/>
      <c r="BD94" s="472"/>
      <c r="BE94" s="472"/>
      <c r="BF94" s="473"/>
      <c r="BG94" s="441" t="str">
        <f t="shared" si="24"/>
        <v>n.é.</v>
      </c>
      <c r="BH94" s="442"/>
    </row>
    <row r="95" spans="1:60" ht="20.100000000000001" customHeight="1">
      <c r="A95" s="372" t="s">
        <v>218</v>
      </c>
      <c r="B95" s="373"/>
      <c r="C95" s="397" t="s">
        <v>339</v>
      </c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9"/>
      <c r="AC95" s="409" t="s">
        <v>734</v>
      </c>
      <c r="AD95" s="410"/>
      <c r="AE95" s="471">
        <v>20</v>
      </c>
      <c r="AF95" s="472"/>
      <c r="AG95" s="472"/>
      <c r="AH95" s="473"/>
      <c r="AI95" s="471"/>
      <c r="AJ95" s="472"/>
      <c r="AK95" s="472"/>
      <c r="AL95" s="473"/>
      <c r="AM95" s="471"/>
      <c r="AN95" s="472"/>
      <c r="AO95" s="472"/>
      <c r="AP95" s="473"/>
      <c r="AQ95" s="474" t="s">
        <v>710</v>
      </c>
      <c r="AR95" s="475"/>
      <c r="AS95" s="475"/>
      <c r="AT95" s="476"/>
      <c r="AU95" s="471"/>
      <c r="AV95" s="472"/>
      <c r="AW95" s="472"/>
      <c r="AX95" s="473"/>
      <c r="AY95" s="474" t="s">
        <v>710</v>
      </c>
      <c r="AZ95" s="475"/>
      <c r="BA95" s="475"/>
      <c r="BB95" s="476"/>
      <c r="BC95" s="471"/>
      <c r="BD95" s="472"/>
      <c r="BE95" s="472"/>
      <c r="BF95" s="473"/>
      <c r="BG95" s="441" t="str">
        <f t="shared" si="24"/>
        <v>n.é.</v>
      </c>
      <c r="BH95" s="442"/>
    </row>
    <row r="96" spans="1:60" s="7" customFormat="1" ht="20.100000000000001" customHeight="1">
      <c r="A96" s="477" t="s">
        <v>477</v>
      </c>
      <c r="B96" s="478"/>
      <c r="C96" s="479" t="s">
        <v>494</v>
      </c>
      <c r="D96" s="480"/>
      <c r="E96" s="480"/>
      <c r="F96" s="480"/>
      <c r="G96" s="480"/>
      <c r="H96" s="480"/>
      <c r="I96" s="480"/>
      <c r="J96" s="480"/>
      <c r="K96" s="480"/>
      <c r="L96" s="480"/>
      <c r="M96" s="480"/>
      <c r="N96" s="480"/>
      <c r="O96" s="480"/>
      <c r="P96" s="480"/>
      <c r="Q96" s="480"/>
      <c r="R96" s="480"/>
      <c r="S96" s="480"/>
      <c r="T96" s="480"/>
      <c r="U96" s="480"/>
      <c r="V96" s="480"/>
      <c r="W96" s="480"/>
      <c r="X96" s="480"/>
      <c r="Y96" s="480"/>
      <c r="Z96" s="480"/>
      <c r="AA96" s="480"/>
      <c r="AB96" s="481"/>
      <c r="AC96" s="482" t="s">
        <v>477</v>
      </c>
      <c r="AD96" s="483"/>
      <c r="AE96" s="484">
        <v>20</v>
      </c>
      <c r="AF96" s="485"/>
      <c r="AG96" s="485"/>
      <c r="AH96" s="486"/>
      <c r="AI96" s="484"/>
      <c r="AJ96" s="485"/>
      <c r="AK96" s="485"/>
      <c r="AL96" s="486"/>
      <c r="AM96" s="446" t="s">
        <v>710</v>
      </c>
      <c r="AN96" s="447"/>
      <c r="AO96" s="447"/>
      <c r="AP96" s="448"/>
      <c r="AQ96" s="446" t="s">
        <v>710</v>
      </c>
      <c r="AR96" s="447"/>
      <c r="AS96" s="447"/>
      <c r="AT96" s="448"/>
      <c r="AU96" s="446" t="s">
        <v>710</v>
      </c>
      <c r="AV96" s="447"/>
      <c r="AW96" s="447"/>
      <c r="AX96" s="448"/>
      <c r="AY96" s="446" t="s">
        <v>710</v>
      </c>
      <c r="AZ96" s="447"/>
      <c r="BA96" s="447"/>
      <c r="BB96" s="448"/>
      <c r="BC96" s="446" t="s">
        <v>710</v>
      </c>
      <c r="BD96" s="447"/>
      <c r="BE96" s="447"/>
      <c r="BF96" s="448"/>
      <c r="BG96" s="487" t="s">
        <v>713</v>
      </c>
      <c r="BH96" s="488"/>
    </row>
    <row r="97" spans="1:60" s="3" customFormat="1" ht="20.100000000000001" customHeight="1">
      <c r="A97" s="464" t="s">
        <v>219</v>
      </c>
      <c r="B97" s="465"/>
      <c r="C97" s="498" t="s">
        <v>738</v>
      </c>
      <c r="D97" s="499"/>
      <c r="E97" s="499"/>
      <c r="F97" s="499"/>
      <c r="G97" s="499"/>
      <c r="H97" s="499"/>
      <c r="I97" s="499"/>
      <c r="J97" s="499"/>
      <c r="K97" s="499"/>
      <c r="L97" s="499"/>
      <c r="M97" s="499"/>
      <c r="N97" s="499"/>
      <c r="O97" s="499"/>
      <c r="P97" s="499"/>
      <c r="Q97" s="499"/>
      <c r="R97" s="499"/>
      <c r="S97" s="499"/>
      <c r="T97" s="499"/>
      <c r="U97" s="499"/>
      <c r="V97" s="499"/>
      <c r="W97" s="499"/>
      <c r="X97" s="499"/>
      <c r="Y97" s="499"/>
      <c r="Z97" s="499"/>
      <c r="AA97" s="499"/>
      <c r="AB97" s="500"/>
      <c r="AC97" s="552" t="s">
        <v>341</v>
      </c>
      <c r="AD97" s="553"/>
      <c r="AE97" s="461">
        <f>SUM(AE91:AH96)-AE96</f>
        <v>20</v>
      </c>
      <c r="AF97" s="462"/>
      <c r="AG97" s="462"/>
      <c r="AH97" s="463"/>
      <c r="AI97" s="461">
        <f t="shared" ref="AI97" si="35">SUM(AI91:AL96)-AI96</f>
        <v>0</v>
      </c>
      <c r="AJ97" s="462"/>
      <c r="AK97" s="462"/>
      <c r="AL97" s="463"/>
      <c r="AM97" s="461">
        <f>SUM(AM91:AP96)</f>
        <v>0</v>
      </c>
      <c r="AN97" s="462"/>
      <c r="AO97" s="462"/>
      <c r="AP97" s="463"/>
      <c r="AQ97" s="458" t="s">
        <v>710</v>
      </c>
      <c r="AR97" s="459"/>
      <c r="AS97" s="459"/>
      <c r="AT97" s="460"/>
      <c r="AU97" s="461">
        <f>SUM(AU91:AX96)</f>
        <v>0</v>
      </c>
      <c r="AV97" s="462"/>
      <c r="AW97" s="462"/>
      <c r="AX97" s="463"/>
      <c r="AY97" s="458" t="s">
        <v>710</v>
      </c>
      <c r="AZ97" s="459"/>
      <c r="BA97" s="459"/>
      <c r="BB97" s="460"/>
      <c r="BC97" s="461">
        <f>SUM(BC91:BF96)</f>
        <v>0</v>
      </c>
      <c r="BD97" s="462"/>
      <c r="BE97" s="462"/>
      <c r="BF97" s="463"/>
      <c r="BG97" s="444" t="str">
        <f t="shared" si="24"/>
        <v>n.é.</v>
      </c>
      <c r="BH97" s="445"/>
    </row>
    <row r="98" spans="1:60" s="3" customFormat="1" ht="20.100000000000001" customHeight="1">
      <c r="A98" s="387" t="s">
        <v>220</v>
      </c>
      <c r="B98" s="388"/>
      <c r="C98" s="414" t="s">
        <v>739</v>
      </c>
      <c r="D98" s="415"/>
      <c r="E98" s="415"/>
      <c r="F98" s="415"/>
      <c r="G98" s="415"/>
      <c r="H98" s="415"/>
      <c r="I98" s="415"/>
      <c r="J98" s="415"/>
      <c r="K98" s="415"/>
      <c r="L98" s="415"/>
      <c r="M98" s="415"/>
      <c r="N98" s="415"/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5"/>
      <c r="Z98" s="415"/>
      <c r="AA98" s="415"/>
      <c r="AB98" s="416"/>
      <c r="AC98" s="417" t="s">
        <v>342</v>
      </c>
      <c r="AD98" s="418"/>
      <c r="AE98" s="524">
        <f>AE35+AE42+AE61+AE78+AE84+AE90+AE97</f>
        <v>363995</v>
      </c>
      <c r="AF98" s="525"/>
      <c r="AG98" s="525"/>
      <c r="AH98" s="526"/>
      <c r="AI98" s="524">
        <f t="shared" ref="AI98" si="36">AI35+AI42+AI61+AI78+AI84+AI90+AI97</f>
        <v>0</v>
      </c>
      <c r="AJ98" s="525"/>
      <c r="AK98" s="525"/>
      <c r="AL98" s="526"/>
      <c r="AM98" s="524">
        <f t="shared" ref="AM98" si="37">AM35+AM42+AM61+AM78+AM84+AM90+AM97</f>
        <v>0</v>
      </c>
      <c r="AN98" s="525"/>
      <c r="AO98" s="525"/>
      <c r="AP98" s="526"/>
      <c r="AQ98" s="543" t="s">
        <v>710</v>
      </c>
      <c r="AR98" s="544"/>
      <c r="AS98" s="544"/>
      <c r="AT98" s="545"/>
      <c r="AU98" s="524">
        <f t="shared" ref="AU98" si="38">AU35+AU42+AU61+AU78+AU84+AU90+AU97</f>
        <v>0</v>
      </c>
      <c r="AV98" s="525"/>
      <c r="AW98" s="525"/>
      <c r="AX98" s="526"/>
      <c r="AY98" s="543" t="s">
        <v>710</v>
      </c>
      <c r="AZ98" s="544"/>
      <c r="BA98" s="544"/>
      <c r="BB98" s="545"/>
      <c r="BC98" s="524">
        <f t="shared" ref="BC98" si="39">BC35+BC42+BC61+BC78+BC84+BC90+BC97</f>
        <v>0</v>
      </c>
      <c r="BD98" s="525"/>
      <c r="BE98" s="525"/>
      <c r="BF98" s="526"/>
      <c r="BG98" s="512" t="str">
        <f t="shared" si="24"/>
        <v>n.é.</v>
      </c>
      <c r="BH98" s="513"/>
    </row>
    <row r="99" spans="1:60" ht="20.100000000000001" customHeight="1">
      <c r="A99" s="372" t="s">
        <v>221</v>
      </c>
      <c r="B99" s="373"/>
      <c r="C99" s="374" t="s">
        <v>740</v>
      </c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  <c r="AB99" s="376"/>
      <c r="AC99" s="377" t="s">
        <v>343</v>
      </c>
      <c r="AD99" s="378"/>
      <c r="AE99" s="471"/>
      <c r="AF99" s="472"/>
      <c r="AG99" s="472"/>
      <c r="AH99" s="473"/>
      <c r="AI99" s="471"/>
      <c r="AJ99" s="472"/>
      <c r="AK99" s="472"/>
      <c r="AL99" s="473"/>
      <c r="AM99" s="471"/>
      <c r="AN99" s="472"/>
      <c r="AO99" s="472"/>
      <c r="AP99" s="473"/>
      <c r="AQ99" s="474" t="s">
        <v>710</v>
      </c>
      <c r="AR99" s="475"/>
      <c r="AS99" s="475"/>
      <c r="AT99" s="476"/>
      <c r="AU99" s="471"/>
      <c r="AV99" s="472"/>
      <c r="AW99" s="472"/>
      <c r="AX99" s="473"/>
      <c r="AY99" s="474" t="s">
        <v>710</v>
      </c>
      <c r="AZ99" s="475"/>
      <c r="BA99" s="475"/>
      <c r="BB99" s="476"/>
      <c r="BC99" s="471"/>
      <c r="BD99" s="472"/>
      <c r="BE99" s="472"/>
      <c r="BF99" s="473"/>
      <c r="BG99" s="441" t="str">
        <f t="shared" si="24"/>
        <v>n.é.</v>
      </c>
      <c r="BH99" s="442"/>
    </row>
    <row r="100" spans="1:60" ht="20.100000000000001" customHeight="1">
      <c r="A100" s="372" t="s">
        <v>222</v>
      </c>
      <c r="B100" s="373"/>
      <c r="C100" s="397" t="s">
        <v>344</v>
      </c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9"/>
      <c r="AC100" s="377" t="s">
        <v>345</v>
      </c>
      <c r="AD100" s="378"/>
      <c r="AE100" s="471"/>
      <c r="AF100" s="472"/>
      <c r="AG100" s="472"/>
      <c r="AH100" s="473"/>
      <c r="AI100" s="471"/>
      <c r="AJ100" s="472"/>
      <c r="AK100" s="472"/>
      <c r="AL100" s="473"/>
      <c r="AM100" s="471"/>
      <c r="AN100" s="472"/>
      <c r="AO100" s="472"/>
      <c r="AP100" s="473"/>
      <c r="AQ100" s="474" t="s">
        <v>710</v>
      </c>
      <c r="AR100" s="475"/>
      <c r="AS100" s="475"/>
      <c r="AT100" s="476"/>
      <c r="AU100" s="471"/>
      <c r="AV100" s="472"/>
      <c r="AW100" s="472"/>
      <c r="AX100" s="473"/>
      <c r="AY100" s="474" t="s">
        <v>710</v>
      </c>
      <c r="AZ100" s="475"/>
      <c r="BA100" s="475"/>
      <c r="BB100" s="476"/>
      <c r="BC100" s="471"/>
      <c r="BD100" s="472"/>
      <c r="BE100" s="472"/>
      <c r="BF100" s="473"/>
      <c r="BG100" s="441" t="str">
        <f t="shared" si="24"/>
        <v>n.é.</v>
      </c>
      <c r="BH100" s="442"/>
    </row>
    <row r="101" spans="1:60" ht="20.100000000000001" customHeight="1">
      <c r="A101" s="372" t="s">
        <v>223</v>
      </c>
      <c r="B101" s="373"/>
      <c r="C101" s="374" t="s">
        <v>741</v>
      </c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6"/>
      <c r="AC101" s="377" t="s">
        <v>346</v>
      </c>
      <c r="AD101" s="378"/>
      <c r="AE101" s="471"/>
      <c r="AF101" s="472"/>
      <c r="AG101" s="472"/>
      <c r="AH101" s="473"/>
      <c r="AI101" s="471"/>
      <c r="AJ101" s="472"/>
      <c r="AK101" s="472"/>
      <c r="AL101" s="473"/>
      <c r="AM101" s="471"/>
      <c r="AN101" s="472"/>
      <c r="AO101" s="472"/>
      <c r="AP101" s="473"/>
      <c r="AQ101" s="474" t="s">
        <v>710</v>
      </c>
      <c r="AR101" s="475"/>
      <c r="AS101" s="475"/>
      <c r="AT101" s="476"/>
      <c r="AU101" s="471"/>
      <c r="AV101" s="472"/>
      <c r="AW101" s="472"/>
      <c r="AX101" s="473"/>
      <c r="AY101" s="474" t="s">
        <v>710</v>
      </c>
      <c r="AZ101" s="475"/>
      <c r="BA101" s="475"/>
      <c r="BB101" s="476"/>
      <c r="BC101" s="471"/>
      <c r="BD101" s="472"/>
      <c r="BE101" s="472"/>
      <c r="BF101" s="473"/>
      <c r="BG101" s="441" t="str">
        <f t="shared" si="24"/>
        <v>n.é.</v>
      </c>
      <c r="BH101" s="442"/>
    </row>
    <row r="102" spans="1:60" s="3" customFormat="1" ht="20.100000000000001" customHeight="1">
      <c r="A102" s="464" t="s">
        <v>224</v>
      </c>
      <c r="B102" s="465"/>
      <c r="C102" s="498" t="s">
        <v>744</v>
      </c>
      <c r="D102" s="499"/>
      <c r="E102" s="499"/>
      <c r="F102" s="499"/>
      <c r="G102" s="499"/>
      <c r="H102" s="499"/>
      <c r="I102" s="499"/>
      <c r="J102" s="499"/>
      <c r="K102" s="499"/>
      <c r="L102" s="499"/>
      <c r="M102" s="499"/>
      <c r="N102" s="499"/>
      <c r="O102" s="499"/>
      <c r="P102" s="499"/>
      <c r="Q102" s="499"/>
      <c r="R102" s="499"/>
      <c r="S102" s="499"/>
      <c r="T102" s="499"/>
      <c r="U102" s="499"/>
      <c r="V102" s="499"/>
      <c r="W102" s="499"/>
      <c r="X102" s="499"/>
      <c r="Y102" s="499"/>
      <c r="Z102" s="499"/>
      <c r="AA102" s="499"/>
      <c r="AB102" s="500"/>
      <c r="AC102" s="469" t="s">
        <v>347</v>
      </c>
      <c r="AD102" s="470"/>
      <c r="AE102" s="461">
        <f>SUM(AE99:AH101)</f>
        <v>0</v>
      </c>
      <c r="AF102" s="462"/>
      <c r="AG102" s="462"/>
      <c r="AH102" s="463"/>
      <c r="AI102" s="461">
        <f t="shared" ref="AI102" si="40">SUM(AI99:AL101)</f>
        <v>0</v>
      </c>
      <c r="AJ102" s="462"/>
      <c r="AK102" s="462"/>
      <c r="AL102" s="463"/>
      <c r="AM102" s="461">
        <f t="shared" ref="AM102" si="41">SUM(AM99:AP101)</f>
        <v>0</v>
      </c>
      <c r="AN102" s="462"/>
      <c r="AO102" s="462"/>
      <c r="AP102" s="463"/>
      <c r="AQ102" s="458" t="s">
        <v>710</v>
      </c>
      <c r="AR102" s="459"/>
      <c r="AS102" s="459"/>
      <c r="AT102" s="460"/>
      <c r="AU102" s="461">
        <f t="shared" ref="AU102" si="42">SUM(AU99:AX101)</f>
        <v>0</v>
      </c>
      <c r="AV102" s="462"/>
      <c r="AW102" s="462"/>
      <c r="AX102" s="463"/>
      <c r="AY102" s="458" t="s">
        <v>710</v>
      </c>
      <c r="AZ102" s="459"/>
      <c r="BA102" s="459"/>
      <c r="BB102" s="460"/>
      <c r="BC102" s="461">
        <f t="shared" ref="BC102" si="43">SUM(BC99:BF101)</f>
        <v>0</v>
      </c>
      <c r="BD102" s="462"/>
      <c r="BE102" s="462"/>
      <c r="BF102" s="463"/>
      <c r="BG102" s="444" t="str">
        <f t="shared" si="24"/>
        <v>n.é.</v>
      </c>
      <c r="BH102" s="445"/>
    </row>
    <row r="103" spans="1:60" ht="20.100000000000001" customHeight="1">
      <c r="A103" s="372" t="s">
        <v>225</v>
      </c>
      <c r="B103" s="373"/>
      <c r="C103" s="397" t="s">
        <v>348</v>
      </c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9"/>
      <c r="AC103" s="377" t="s">
        <v>349</v>
      </c>
      <c r="AD103" s="378"/>
      <c r="AE103" s="471"/>
      <c r="AF103" s="472"/>
      <c r="AG103" s="472"/>
      <c r="AH103" s="473"/>
      <c r="AI103" s="471"/>
      <c r="AJ103" s="472"/>
      <c r="AK103" s="472"/>
      <c r="AL103" s="473"/>
      <c r="AM103" s="471"/>
      <c r="AN103" s="472"/>
      <c r="AO103" s="472"/>
      <c r="AP103" s="473"/>
      <c r="AQ103" s="474" t="s">
        <v>710</v>
      </c>
      <c r="AR103" s="475"/>
      <c r="AS103" s="475"/>
      <c r="AT103" s="476"/>
      <c r="AU103" s="471"/>
      <c r="AV103" s="472"/>
      <c r="AW103" s="472"/>
      <c r="AX103" s="473"/>
      <c r="AY103" s="474" t="s">
        <v>710</v>
      </c>
      <c r="AZ103" s="475"/>
      <c r="BA103" s="475"/>
      <c r="BB103" s="476"/>
      <c r="BC103" s="471"/>
      <c r="BD103" s="472"/>
      <c r="BE103" s="472"/>
      <c r="BF103" s="473"/>
      <c r="BG103" s="441" t="str">
        <f t="shared" si="24"/>
        <v>n.é.</v>
      </c>
      <c r="BH103" s="442"/>
    </row>
    <row r="104" spans="1:60" ht="20.100000000000001" customHeight="1">
      <c r="A104" s="372" t="s">
        <v>226</v>
      </c>
      <c r="B104" s="373"/>
      <c r="C104" s="374" t="s">
        <v>742</v>
      </c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6"/>
      <c r="AC104" s="377" t="s">
        <v>350</v>
      </c>
      <c r="AD104" s="378"/>
      <c r="AE104" s="471"/>
      <c r="AF104" s="472"/>
      <c r="AG104" s="472"/>
      <c r="AH104" s="473"/>
      <c r="AI104" s="471"/>
      <c r="AJ104" s="472"/>
      <c r="AK104" s="472"/>
      <c r="AL104" s="473"/>
      <c r="AM104" s="471"/>
      <c r="AN104" s="472"/>
      <c r="AO104" s="472"/>
      <c r="AP104" s="473"/>
      <c r="AQ104" s="474" t="s">
        <v>710</v>
      </c>
      <c r="AR104" s="475"/>
      <c r="AS104" s="475"/>
      <c r="AT104" s="476"/>
      <c r="AU104" s="471"/>
      <c r="AV104" s="472"/>
      <c r="AW104" s="472"/>
      <c r="AX104" s="473"/>
      <c r="AY104" s="474" t="s">
        <v>710</v>
      </c>
      <c r="AZ104" s="475"/>
      <c r="BA104" s="475"/>
      <c r="BB104" s="476"/>
      <c r="BC104" s="471"/>
      <c r="BD104" s="472"/>
      <c r="BE104" s="472"/>
      <c r="BF104" s="473"/>
      <c r="BG104" s="441" t="str">
        <f t="shared" si="24"/>
        <v>n.é.</v>
      </c>
      <c r="BH104" s="442"/>
    </row>
    <row r="105" spans="1:60" ht="20.100000000000001" customHeight="1">
      <c r="A105" s="372" t="s">
        <v>227</v>
      </c>
      <c r="B105" s="373"/>
      <c r="C105" s="397" t="s">
        <v>351</v>
      </c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9"/>
      <c r="AC105" s="377" t="s">
        <v>352</v>
      </c>
      <c r="AD105" s="378"/>
      <c r="AE105" s="471"/>
      <c r="AF105" s="472"/>
      <c r="AG105" s="472"/>
      <c r="AH105" s="473"/>
      <c r="AI105" s="471"/>
      <c r="AJ105" s="472"/>
      <c r="AK105" s="472"/>
      <c r="AL105" s="473"/>
      <c r="AM105" s="471"/>
      <c r="AN105" s="472"/>
      <c r="AO105" s="472"/>
      <c r="AP105" s="473"/>
      <c r="AQ105" s="474" t="s">
        <v>710</v>
      </c>
      <c r="AR105" s="475"/>
      <c r="AS105" s="475"/>
      <c r="AT105" s="476"/>
      <c r="AU105" s="471"/>
      <c r="AV105" s="472"/>
      <c r="AW105" s="472"/>
      <c r="AX105" s="473"/>
      <c r="AY105" s="474" t="s">
        <v>710</v>
      </c>
      <c r="AZ105" s="475"/>
      <c r="BA105" s="475"/>
      <c r="BB105" s="476"/>
      <c r="BC105" s="471"/>
      <c r="BD105" s="472"/>
      <c r="BE105" s="472"/>
      <c r="BF105" s="473"/>
      <c r="BG105" s="441" t="str">
        <f t="shared" si="24"/>
        <v>n.é.</v>
      </c>
      <c r="BH105" s="442"/>
    </row>
    <row r="106" spans="1:60" ht="20.100000000000001" customHeight="1">
      <c r="A106" s="372" t="s">
        <v>228</v>
      </c>
      <c r="B106" s="373"/>
      <c r="C106" s="374" t="s">
        <v>743</v>
      </c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6"/>
      <c r="AC106" s="377" t="s">
        <v>353</v>
      </c>
      <c r="AD106" s="378"/>
      <c r="AE106" s="471"/>
      <c r="AF106" s="472"/>
      <c r="AG106" s="472"/>
      <c r="AH106" s="473"/>
      <c r="AI106" s="471"/>
      <c r="AJ106" s="472"/>
      <c r="AK106" s="472"/>
      <c r="AL106" s="473"/>
      <c r="AM106" s="471"/>
      <c r="AN106" s="472"/>
      <c r="AO106" s="472"/>
      <c r="AP106" s="473"/>
      <c r="AQ106" s="474" t="s">
        <v>710</v>
      </c>
      <c r="AR106" s="475"/>
      <c r="AS106" s="475"/>
      <c r="AT106" s="476"/>
      <c r="AU106" s="471"/>
      <c r="AV106" s="472"/>
      <c r="AW106" s="472"/>
      <c r="AX106" s="473"/>
      <c r="AY106" s="474" t="s">
        <v>710</v>
      </c>
      <c r="AZ106" s="475"/>
      <c r="BA106" s="475"/>
      <c r="BB106" s="476"/>
      <c r="BC106" s="471"/>
      <c r="BD106" s="472"/>
      <c r="BE106" s="472"/>
      <c r="BF106" s="473"/>
      <c r="BG106" s="441" t="str">
        <f t="shared" si="24"/>
        <v>n.é.</v>
      </c>
      <c r="BH106" s="442"/>
    </row>
    <row r="107" spans="1:60" s="3" customFormat="1" ht="20.100000000000001" customHeight="1">
      <c r="A107" s="464" t="s">
        <v>229</v>
      </c>
      <c r="B107" s="465"/>
      <c r="C107" s="466" t="s">
        <v>745</v>
      </c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7"/>
      <c r="S107" s="467"/>
      <c r="T107" s="467"/>
      <c r="U107" s="467"/>
      <c r="V107" s="467"/>
      <c r="W107" s="467"/>
      <c r="X107" s="467"/>
      <c r="Y107" s="467"/>
      <c r="Z107" s="467"/>
      <c r="AA107" s="467"/>
      <c r="AB107" s="468"/>
      <c r="AC107" s="469" t="s">
        <v>354</v>
      </c>
      <c r="AD107" s="470"/>
      <c r="AE107" s="461">
        <f>SUM(AE103:AH106)</f>
        <v>0</v>
      </c>
      <c r="AF107" s="462"/>
      <c r="AG107" s="462"/>
      <c r="AH107" s="463"/>
      <c r="AI107" s="461">
        <f t="shared" ref="AI107" si="44">SUM(AI103:AL106)</f>
        <v>0</v>
      </c>
      <c r="AJ107" s="462"/>
      <c r="AK107" s="462"/>
      <c r="AL107" s="463"/>
      <c r="AM107" s="461">
        <f t="shared" ref="AM107" si="45">SUM(AM103:AP106)</f>
        <v>0</v>
      </c>
      <c r="AN107" s="462"/>
      <c r="AO107" s="462"/>
      <c r="AP107" s="463"/>
      <c r="AQ107" s="458" t="s">
        <v>710</v>
      </c>
      <c r="AR107" s="459"/>
      <c r="AS107" s="459"/>
      <c r="AT107" s="460"/>
      <c r="AU107" s="461">
        <f t="shared" ref="AU107" si="46">SUM(AU103:AX106)</f>
        <v>0</v>
      </c>
      <c r="AV107" s="462"/>
      <c r="AW107" s="462"/>
      <c r="AX107" s="463"/>
      <c r="AY107" s="458" t="s">
        <v>710</v>
      </c>
      <c r="AZ107" s="459"/>
      <c r="BA107" s="459"/>
      <c r="BB107" s="460"/>
      <c r="BC107" s="461">
        <f t="shared" ref="BC107" si="47">SUM(BC103:BF106)</f>
        <v>0</v>
      </c>
      <c r="BD107" s="462"/>
      <c r="BE107" s="462"/>
      <c r="BF107" s="463"/>
      <c r="BG107" s="444" t="str">
        <f t="shared" si="24"/>
        <v>n.é.</v>
      </c>
      <c r="BH107" s="445"/>
    </row>
    <row r="108" spans="1:60" ht="20.100000000000001" customHeight="1">
      <c r="A108" s="372" t="s">
        <v>230</v>
      </c>
      <c r="B108" s="373"/>
      <c r="C108" s="397" t="s">
        <v>355</v>
      </c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98"/>
      <c r="AA108" s="398"/>
      <c r="AB108" s="399"/>
      <c r="AC108" s="377" t="s">
        <v>356</v>
      </c>
      <c r="AD108" s="378"/>
      <c r="AE108" s="471">
        <v>13400</v>
      </c>
      <c r="AF108" s="472"/>
      <c r="AG108" s="472"/>
      <c r="AH108" s="473"/>
      <c r="AI108" s="471"/>
      <c r="AJ108" s="472"/>
      <c r="AK108" s="472"/>
      <c r="AL108" s="473"/>
      <c r="AM108" s="471"/>
      <c r="AN108" s="472"/>
      <c r="AO108" s="472"/>
      <c r="AP108" s="473"/>
      <c r="AQ108" s="474" t="s">
        <v>710</v>
      </c>
      <c r="AR108" s="475"/>
      <c r="AS108" s="475"/>
      <c r="AT108" s="476"/>
      <c r="AU108" s="471"/>
      <c r="AV108" s="472"/>
      <c r="AW108" s="472"/>
      <c r="AX108" s="473"/>
      <c r="AY108" s="474" t="s">
        <v>710</v>
      </c>
      <c r="AZ108" s="475"/>
      <c r="BA108" s="475"/>
      <c r="BB108" s="476"/>
      <c r="BC108" s="471"/>
      <c r="BD108" s="472"/>
      <c r="BE108" s="472"/>
      <c r="BF108" s="473"/>
      <c r="BG108" s="441" t="str">
        <f t="shared" si="24"/>
        <v>n.é.</v>
      </c>
      <c r="BH108" s="442"/>
    </row>
    <row r="109" spans="1:60" ht="20.100000000000001" customHeight="1">
      <c r="A109" s="372" t="s">
        <v>231</v>
      </c>
      <c r="B109" s="373"/>
      <c r="C109" s="397" t="s">
        <v>357</v>
      </c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8"/>
      <c r="AA109" s="398"/>
      <c r="AB109" s="399"/>
      <c r="AC109" s="377" t="s">
        <v>358</v>
      </c>
      <c r="AD109" s="378"/>
      <c r="AE109" s="471"/>
      <c r="AF109" s="472"/>
      <c r="AG109" s="472"/>
      <c r="AH109" s="473"/>
      <c r="AI109" s="471"/>
      <c r="AJ109" s="472"/>
      <c r="AK109" s="472"/>
      <c r="AL109" s="473"/>
      <c r="AM109" s="471"/>
      <c r="AN109" s="472"/>
      <c r="AO109" s="472"/>
      <c r="AP109" s="473"/>
      <c r="AQ109" s="474" t="s">
        <v>710</v>
      </c>
      <c r="AR109" s="475"/>
      <c r="AS109" s="475"/>
      <c r="AT109" s="476"/>
      <c r="AU109" s="471"/>
      <c r="AV109" s="472"/>
      <c r="AW109" s="472"/>
      <c r="AX109" s="473"/>
      <c r="AY109" s="474" t="s">
        <v>710</v>
      </c>
      <c r="AZ109" s="475"/>
      <c r="BA109" s="475"/>
      <c r="BB109" s="476"/>
      <c r="BC109" s="471"/>
      <c r="BD109" s="472"/>
      <c r="BE109" s="472"/>
      <c r="BF109" s="473"/>
      <c r="BG109" s="441" t="str">
        <f t="shared" si="24"/>
        <v>n.é.</v>
      </c>
      <c r="BH109" s="442"/>
    </row>
    <row r="110" spans="1:60" s="3" customFormat="1" ht="20.100000000000001" customHeight="1">
      <c r="A110" s="464" t="s">
        <v>232</v>
      </c>
      <c r="B110" s="465"/>
      <c r="C110" s="498" t="s">
        <v>747</v>
      </c>
      <c r="D110" s="499"/>
      <c r="E110" s="499"/>
      <c r="F110" s="499"/>
      <c r="G110" s="499"/>
      <c r="H110" s="499"/>
      <c r="I110" s="499"/>
      <c r="J110" s="499"/>
      <c r="K110" s="499"/>
      <c r="L110" s="499"/>
      <c r="M110" s="499"/>
      <c r="N110" s="499"/>
      <c r="O110" s="499"/>
      <c r="P110" s="499"/>
      <c r="Q110" s="499"/>
      <c r="R110" s="499"/>
      <c r="S110" s="499"/>
      <c r="T110" s="499"/>
      <c r="U110" s="499"/>
      <c r="V110" s="499"/>
      <c r="W110" s="499"/>
      <c r="X110" s="499"/>
      <c r="Y110" s="499"/>
      <c r="Z110" s="499"/>
      <c r="AA110" s="499"/>
      <c r="AB110" s="500"/>
      <c r="AC110" s="469" t="s">
        <v>359</v>
      </c>
      <c r="AD110" s="470"/>
      <c r="AE110" s="188">
        <f>SUM(AE108:AH109)</f>
        <v>13400</v>
      </c>
      <c r="AF110" s="189"/>
      <c r="AG110" s="189"/>
      <c r="AH110" s="190"/>
      <c r="AI110" s="188">
        <f t="shared" ref="AI110" si="48">SUM(AI108:AL109)</f>
        <v>0</v>
      </c>
      <c r="AJ110" s="189"/>
      <c r="AK110" s="189"/>
      <c r="AL110" s="190"/>
      <c r="AM110" s="188">
        <f t="shared" ref="AM110" si="49">SUM(AM108:AP109)</f>
        <v>0</v>
      </c>
      <c r="AN110" s="189"/>
      <c r="AO110" s="189"/>
      <c r="AP110" s="190"/>
      <c r="AQ110" s="243" t="s">
        <v>710</v>
      </c>
      <c r="AR110" s="244"/>
      <c r="AS110" s="244"/>
      <c r="AT110" s="245"/>
      <c r="AU110" s="188">
        <f t="shared" ref="AU110" si="50">SUM(AU108:AX109)</f>
        <v>0</v>
      </c>
      <c r="AV110" s="189"/>
      <c r="AW110" s="189"/>
      <c r="AX110" s="190"/>
      <c r="AY110" s="243" t="s">
        <v>710</v>
      </c>
      <c r="AZ110" s="244"/>
      <c r="BA110" s="244"/>
      <c r="BB110" s="245"/>
      <c r="BC110" s="188">
        <f t="shared" ref="BC110" si="51">SUM(BC108:BF109)</f>
        <v>0</v>
      </c>
      <c r="BD110" s="189"/>
      <c r="BE110" s="189"/>
      <c r="BF110" s="190"/>
      <c r="BG110" s="444" t="str">
        <f t="shared" si="24"/>
        <v>n.é.</v>
      </c>
      <c r="BH110" s="445"/>
    </row>
    <row r="111" spans="1:60" ht="20.100000000000001" customHeight="1">
      <c r="A111" s="372" t="s">
        <v>233</v>
      </c>
      <c r="B111" s="373"/>
      <c r="C111" s="374" t="s">
        <v>360</v>
      </c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6"/>
      <c r="AC111" s="377" t="s">
        <v>361</v>
      </c>
      <c r="AD111" s="378"/>
      <c r="AE111" s="471"/>
      <c r="AF111" s="472"/>
      <c r="AG111" s="472"/>
      <c r="AH111" s="473"/>
      <c r="AI111" s="471"/>
      <c r="AJ111" s="472"/>
      <c r="AK111" s="472"/>
      <c r="AL111" s="473"/>
      <c r="AM111" s="471"/>
      <c r="AN111" s="472"/>
      <c r="AO111" s="472"/>
      <c r="AP111" s="473"/>
      <c r="AQ111" s="474" t="s">
        <v>710</v>
      </c>
      <c r="AR111" s="475"/>
      <c r="AS111" s="475"/>
      <c r="AT111" s="476"/>
      <c r="AU111" s="471"/>
      <c r="AV111" s="472"/>
      <c r="AW111" s="472"/>
      <c r="AX111" s="473"/>
      <c r="AY111" s="474" t="s">
        <v>710</v>
      </c>
      <c r="AZ111" s="475"/>
      <c r="BA111" s="475"/>
      <c r="BB111" s="476"/>
      <c r="BC111" s="471"/>
      <c r="BD111" s="472"/>
      <c r="BE111" s="472"/>
      <c r="BF111" s="473"/>
      <c r="BG111" s="441" t="str">
        <f t="shared" si="24"/>
        <v>n.é.</v>
      </c>
      <c r="BH111" s="442"/>
    </row>
    <row r="112" spans="1:60" ht="20.100000000000001" customHeight="1">
      <c r="A112" s="372" t="s">
        <v>234</v>
      </c>
      <c r="B112" s="373"/>
      <c r="C112" s="374" t="s">
        <v>362</v>
      </c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6"/>
      <c r="AC112" s="377" t="s">
        <v>363</v>
      </c>
      <c r="AD112" s="378"/>
      <c r="AE112" s="471"/>
      <c r="AF112" s="472"/>
      <c r="AG112" s="472"/>
      <c r="AH112" s="473"/>
      <c r="AI112" s="471"/>
      <c r="AJ112" s="472"/>
      <c r="AK112" s="472"/>
      <c r="AL112" s="473"/>
      <c r="AM112" s="471"/>
      <c r="AN112" s="472"/>
      <c r="AO112" s="472"/>
      <c r="AP112" s="473"/>
      <c r="AQ112" s="474" t="s">
        <v>710</v>
      </c>
      <c r="AR112" s="475"/>
      <c r="AS112" s="475"/>
      <c r="AT112" s="476"/>
      <c r="AU112" s="471"/>
      <c r="AV112" s="472"/>
      <c r="AW112" s="472"/>
      <c r="AX112" s="473"/>
      <c r="AY112" s="474" t="s">
        <v>710</v>
      </c>
      <c r="AZ112" s="475"/>
      <c r="BA112" s="475"/>
      <c r="BB112" s="476"/>
      <c r="BC112" s="471"/>
      <c r="BD112" s="472"/>
      <c r="BE112" s="472"/>
      <c r="BF112" s="473"/>
      <c r="BG112" s="441" t="str">
        <f t="shared" si="24"/>
        <v>n.é.</v>
      </c>
      <c r="BH112" s="442"/>
    </row>
    <row r="113" spans="1:60" ht="20.100000000000001" customHeight="1">
      <c r="A113" s="372" t="s">
        <v>235</v>
      </c>
      <c r="B113" s="373"/>
      <c r="C113" s="374" t="s">
        <v>364</v>
      </c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6"/>
      <c r="AC113" s="377" t="s">
        <v>365</v>
      </c>
      <c r="AD113" s="378"/>
      <c r="AE113" s="471"/>
      <c r="AF113" s="472"/>
      <c r="AG113" s="472"/>
      <c r="AH113" s="473"/>
      <c r="AI113" s="471"/>
      <c r="AJ113" s="472"/>
      <c r="AK113" s="472"/>
      <c r="AL113" s="473"/>
      <c r="AM113" s="471"/>
      <c r="AN113" s="472"/>
      <c r="AO113" s="472"/>
      <c r="AP113" s="473"/>
      <c r="AQ113" s="474" t="s">
        <v>710</v>
      </c>
      <c r="AR113" s="475"/>
      <c r="AS113" s="475"/>
      <c r="AT113" s="476"/>
      <c r="AU113" s="471"/>
      <c r="AV113" s="472"/>
      <c r="AW113" s="472"/>
      <c r="AX113" s="473"/>
      <c r="AY113" s="474" t="s">
        <v>710</v>
      </c>
      <c r="AZ113" s="475"/>
      <c r="BA113" s="475"/>
      <c r="BB113" s="476"/>
      <c r="BC113" s="471"/>
      <c r="BD113" s="472"/>
      <c r="BE113" s="472"/>
      <c r="BF113" s="473"/>
      <c r="BG113" s="441" t="str">
        <f t="shared" si="24"/>
        <v>n.é.</v>
      </c>
      <c r="BH113" s="442"/>
    </row>
    <row r="114" spans="1:60" ht="20.100000000000001" customHeight="1">
      <c r="A114" s="372" t="s">
        <v>236</v>
      </c>
      <c r="B114" s="373"/>
      <c r="C114" s="374" t="s">
        <v>746</v>
      </c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6"/>
      <c r="AC114" s="377" t="s">
        <v>366</v>
      </c>
      <c r="AD114" s="378"/>
      <c r="AE114" s="471"/>
      <c r="AF114" s="472"/>
      <c r="AG114" s="472"/>
      <c r="AH114" s="473"/>
      <c r="AI114" s="471"/>
      <c r="AJ114" s="472"/>
      <c r="AK114" s="472"/>
      <c r="AL114" s="473"/>
      <c r="AM114" s="471"/>
      <c r="AN114" s="472"/>
      <c r="AO114" s="472"/>
      <c r="AP114" s="473"/>
      <c r="AQ114" s="474" t="s">
        <v>710</v>
      </c>
      <c r="AR114" s="475"/>
      <c r="AS114" s="475"/>
      <c r="AT114" s="476"/>
      <c r="AU114" s="471"/>
      <c r="AV114" s="472"/>
      <c r="AW114" s="472"/>
      <c r="AX114" s="473"/>
      <c r="AY114" s="474" t="s">
        <v>710</v>
      </c>
      <c r="AZ114" s="475"/>
      <c r="BA114" s="475"/>
      <c r="BB114" s="476"/>
      <c r="BC114" s="471"/>
      <c r="BD114" s="472"/>
      <c r="BE114" s="472"/>
      <c r="BF114" s="473"/>
      <c r="BG114" s="441" t="str">
        <f t="shared" si="24"/>
        <v>n.é.</v>
      </c>
      <c r="BH114" s="442"/>
    </row>
    <row r="115" spans="1:60" ht="20.100000000000001" customHeight="1">
      <c r="A115" s="372" t="s">
        <v>237</v>
      </c>
      <c r="B115" s="373"/>
      <c r="C115" s="397" t="s">
        <v>367</v>
      </c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  <c r="AA115" s="398"/>
      <c r="AB115" s="399"/>
      <c r="AC115" s="377" t="s">
        <v>368</v>
      </c>
      <c r="AD115" s="378"/>
      <c r="AE115" s="471"/>
      <c r="AF115" s="472"/>
      <c r="AG115" s="472"/>
      <c r="AH115" s="473"/>
      <c r="AI115" s="471"/>
      <c r="AJ115" s="472"/>
      <c r="AK115" s="472"/>
      <c r="AL115" s="473"/>
      <c r="AM115" s="471"/>
      <c r="AN115" s="472"/>
      <c r="AO115" s="472"/>
      <c r="AP115" s="473"/>
      <c r="AQ115" s="474" t="s">
        <v>710</v>
      </c>
      <c r="AR115" s="475"/>
      <c r="AS115" s="475"/>
      <c r="AT115" s="476"/>
      <c r="AU115" s="471"/>
      <c r="AV115" s="472"/>
      <c r="AW115" s="472"/>
      <c r="AX115" s="473"/>
      <c r="AY115" s="474" t="s">
        <v>710</v>
      </c>
      <c r="AZ115" s="475"/>
      <c r="BA115" s="475"/>
      <c r="BB115" s="476"/>
      <c r="BC115" s="471"/>
      <c r="BD115" s="472"/>
      <c r="BE115" s="472"/>
      <c r="BF115" s="473"/>
      <c r="BG115" s="441" t="str">
        <f t="shared" si="24"/>
        <v>n.é.</v>
      </c>
      <c r="BH115" s="442"/>
    </row>
    <row r="116" spans="1:60" ht="20.100000000000001" customHeight="1">
      <c r="A116" s="372" t="s">
        <v>238</v>
      </c>
      <c r="B116" s="373"/>
      <c r="C116" s="397" t="s">
        <v>751</v>
      </c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398"/>
      <c r="AA116" s="398"/>
      <c r="AB116" s="399"/>
      <c r="AC116" s="377" t="s">
        <v>749</v>
      </c>
      <c r="AD116" s="378"/>
      <c r="AE116" s="471"/>
      <c r="AF116" s="472"/>
      <c r="AG116" s="472"/>
      <c r="AH116" s="473"/>
      <c r="AI116" s="471"/>
      <c r="AJ116" s="472"/>
      <c r="AK116" s="472"/>
      <c r="AL116" s="473"/>
      <c r="AM116" s="471"/>
      <c r="AN116" s="472"/>
      <c r="AO116" s="472"/>
      <c r="AP116" s="473"/>
      <c r="AQ116" s="474" t="s">
        <v>710</v>
      </c>
      <c r="AR116" s="475"/>
      <c r="AS116" s="475"/>
      <c r="AT116" s="476"/>
      <c r="AU116" s="471"/>
      <c r="AV116" s="472"/>
      <c r="AW116" s="472"/>
      <c r="AX116" s="473"/>
      <c r="AY116" s="474" t="s">
        <v>710</v>
      </c>
      <c r="AZ116" s="475"/>
      <c r="BA116" s="475"/>
      <c r="BB116" s="476"/>
      <c r="BC116" s="471"/>
      <c r="BD116" s="472"/>
      <c r="BE116" s="472"/>
      <c r="BF116" s="473"/>
      <c r="BG116" s="441" t="str">
        <f t="shared" ref="BG116:BG118" si="52">IF(AI116&gt;0,BC116/AI116,"n.é.")</f>
        <v>n.é.</v>
      </c>
      <c r="BH116" s="442"/>
    </row>
    <row r="117" spans="1:60" ht="20.100000000000001" customHeight="1">
      <c r="A117" s="372" t="s">
        <v>239</v>
      </c>
      <c r="B117" s="373"/>
      <c r="C117" s="397" t="s">
        <v>752</v>
      </c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398"/>
      <c r="AA117" s="398"/>
      <c r="AB117" s="399"/>
      <c r="AC117" s="377" t="s">
        <v>750</v>
      </c>
      <c r="AD117" s="378"/>
      <c r="AE117" s="471"/>
      <c r="AF117" s="472"/>
      <c r="AG117" s="472"/>
      <c r="AH117" s="473"/>
      <c r="AI117" s="471"/>
      <c r="AJ117" s="472"/>
      <c r="AK117" s="472"/>
      <c r="AL117" s="473"/>
      <c r="AM117" s="471"/>
      <c r="AN117" s="472"/>
      <c r="AO117" s="472"/>
      <c r="AP117" s="473"/>
      <c r="AQ117" s="474" t="s">
        <v>710</v>
      </c>
      <c r="AR117" s="475"/>
      <c r="AS117" s="475"/>
      <c r="AT117" s="476"/>
      <c r="AU117" s="471"/>
      <c r="AV117" s="472"/>
      <c r="AW117" s="472"/>
      <c r="AX117" s="473"/>
      <c r="AY117" s="474" t="s">
        <v>710</v>
      </c>
      <c r="AZ117" s="475"/>
      <c r="BA117" s="475"/>
      <c r="BB117" s="476"/>
      <c r="BC117" s="471"/>
      <c r="BD117" s="472"/>
      <c r="BE117" s="472"/>
      <c r="BF117" s="473"/>
      <c r="BG117" s="441" t="str">
        <f t="shared" si="52"/>
        <v>n.é.</v>
      </c>
      <c r="BH117" s="442"/>
    </row>
    <row r="118" spans="1:60" s="3" customFormat="1" ht="20.100000000000001" customHeight="1">
      <c r="A118" s="464" t="s">
        <v>240</v>
      </c>
      <c r="B118" s="465"/>
      <c r="C118" s="498" t="s">
        <v>754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499"/>
      <c r="W118" s="499"/>
      <c r="X118" s="499"/>
      <c r="Y118" s="499"/>
      <c r="Z118" s="499"/>
      <c r="AA118" s="499"/>
      <c r="AB118" s="500"/>
      <c r="AC118" s="469" t="s">
        <v>748</v>
      </c>
      <c r="AD118" s="470"/>
      <c r="AE118" s="546">
        <f>SUM(AE116:AH117)</f>
        <v>0</v>
      </c>
      <c r="AF118" s="547"/>
      <c r="AG118" s="547"/>
      <c r="AH118" s="548"/>
      <c r="AI118" s="546">
        <f t="shared" ref="AI118" si="53">SUM(AI116:AL117)</f>
        <v>0</v>
      </c>
      <c r="AJ118" s="547"/>
      <c r="AK118" s="547"/>
      <c r="AL118" s="548"/>
      <c r="AM118" s="546">
        <f t="shared" ref="AM118" si="54">SUM(AM116:AP117)</f>
        <v>0</v>
      </c>
      <c r="AN118" s="547"/>
      <c r="AO118" s="547"/>
      <c r="AP118" s="548"/>
      <c r="AQ118" s="549" t="s">
        <v>710</v>
      </c>
      <c r="AR118" s="550"/>
      <c r="AS118" s="550"/>
      <c r="AT118" s="551"/>
      <c r="AU118" s="546">
        <f t="shared" ref="AU118" si="55">SUM(AU116:AX117)</f>
        <v>0</v>
      </c>
      <c r="AV118" s="547"/>
      <c r="AW118" s="547"/>
      <c r="AX118" s="548"/>
      <c r="AY118" s="549" t="s">
        <v>710</v>
      </c>
      <c r="AZ118" s="550"/>
      <c r="BA118" s="550"/>
      <c r="BB118" s="551"/>
      <c r="BC118" s="546">
        <f t="shared" ref="BC118" si="56">SUM(BC116:BF117)</f>
        <v>0</v>
      </c>
      <c r="BD118" s="547"/>
      <c r="BE118" s="547"/>
      <c r="BF118" s="548"/>
      <c r="BG118" s="444" t="str">
        <f t="shared" si="52"/>
        <v>n.é.</v>
      </c>
      <c r="BH118" s="445"/>
    </row>
    <row r="119" spans="1:60" s="3" customFormat="1" ht="20.100000000000001" customHeight="1">
      <c r="A119" s="464" t="s">
        <v>508</v>
      </c>
      <c r="B119" s="465"/>
      <c r="C119" s="498" t="s">
        <v>753</v>
      </c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499"/>
      <c r="Q119" s="499"/>
      <c r="R119" s="499"/>
      <c r="S119" s="499"/>
      <c r="T119" s="499"/>
      <c r="U119" s="499"/>
      <c r="V119" s="499"/>
      <c r="W119" s="499"/>
      <c r="X119" s="499"/>
      <c r="Y119" s="499"/>
      <c r="Z119" s="499"/>
      <c r="AA119" s="499"/>
      <c r="AB119" s="500"/>
      <c r="AC119" s="469" t="s">
        <v>369</v>
      </c>
      <c r="AD119" s="470"/>
      <c r="AE119" s="461">
        <f>AE102+AE107+SUM(AE110:AH115)</f>
        <v>13400</v>
      </c>
      <c r="AF119" s="462"/>
      <c r="AG119" s="462"/>
      <c r="AH119" s="463"/>
      <c r="AI119" s="461">
        <f t="shared" ref="AI119" si="57">AI102+AI107+SUM(AI110:AL115)</f>
        <v>0</v>
      </c>
      <c r="AJ119" s="462"/>
      <c r="AK119" s="462"/>
      <c r="AL119" s="463"/>
      <c r="AM119" s="461">
        <f t="shared" ref="AM119" si="58">AM102+AM107+SUM(AM110:AP115)</f>
        <v>0</v>
      </c>
      <c r="AN119" s="462"/>
      <c r="AO119" s="462"/>
      <c r="AP119" s="463"/>
      <c r="AQ119" s="458" t="s">
        <v>710</v>
      </c>
      <c r="AR119" s="459"/>
      <c r="AS119" s="459"/>
      <c r="AT119" s="460"/>
      <c r="AU119" s="461">
        <f t="shared" ref="AU119" si="59">AU102+AU107+SUM(AU110:AX115)</f>
        <v>0</v>
      </c>
      <c r="AV119" s="462"/>
      <c r="AW119" s="462"/>
      <c r="AX119" s="463"/>
      <c r="AY119" s="458" t="s">
        <v>710</v>
      </c>
      <c r="AZ119" s="459"/>
      <c r="BA119" s="459"/>
      <c r="BB119" s="460"/>
      <c r="BC119" s="461">
        <f t="shared" ref="BC119" si="60">BC102+BC107+SUM(BC110:BF115)</f>
        <v>0</v>
      </c>
      <c r="BD119" s="462"/>
      <c r="BE119" s="462"/>
      <c r="BF119" s="463"/>
      <c r="BG119" s="444" t="str">
        <f t="shared" si="24"/>
        <v>n.é.</v>
      </c>
      <c r="BH119" s="445"/>
    </row>
    <row r="120" spans="1:60" ht="20.100000000000001" customHeight="1">
      <c r="A120" s="372" t="s">
        <v>509</v>
      </c>
      <c r="B120" s="373"/>
      <c r="C120" s="397" t="s">
        <v>370</v>
      </c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98"/>
      <c r="AA120" s="398"/>
      <c r="AB120" s="399"/>
      <c r="AC120" s="377" t="s">
        <v>371</v>
      </c>
      <c r="AD120" s="378"/>
      <c r="AE120" s="471"/>
      <c r="AF120" s="472"/>
      <c r="AG120" s="472"/>
      <c r="AH120" s="473"/>
      <c r="AI120" s="471"/>
      <c r="AJ120" s="472"/>
      <c r="AK120" s="472"/>
      <c r="AL120" s="473"/>
      <c r="AM120" s="471"/>
      <c r="AN120" s="472"/>
      <c r="AO120" s="472"/>
      <c r="AP120" s="473"/>
      <c r="AQ120" s="474" t="s">
        <v>710</v>
      </c>
      <c r="AR120" s="475"/>
      <c r="AS120" s="475"/>
      <c r="AT120" s="476"/>
      <c r="AU120" s="471"/>
      <c r="AV120" s="472"/>
      <c r="AW120" s="472"/>
      <c r="AX120" s="473"/>
      <c r="AY120" s="474" t="s">
        <v>710</v>
      </c>
      <c r="AZ120" s="475"/>
      <c r="BA120" s="475"/>
      <c r="BB120" s="476"/>
      <c r="BC120" s="471"/>
      <c r="BD120" s="472"/>
      <c r="BE120" s="472"/>
      <c r="BF120" s="473"/>
      <c r="BG120" s="441" t="str">
        <f t="shared" si="24"/>
        <v>n.é.</v>
      </c>
      <c r="BH120" s="442"/>
    </row>
    <row r="121" spans="1:60" ht="20.100000000000001" customHeight="1">
      <c r="A121" s="372" t="s">
        <v>510</v>
      </c>
      <c r="B121" s="373"/>
      <c r="C121" s="397" t="s">
        <v>372</v>
      </c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98"/>
      <c r="AA121" s="398"/>
      <c r="AB121" s="399"/>
      <c r="AC121" s="377" t="s">
        <v>373</v>
      </c>
      <c r="AD121" s="378"/>
      <c r="AE121" s="471"/>
      <c r="AF121" s="472"/>
      <c r="AG121" s="472"/>
      <c r="AH121" s="473"/>
      <c r="AI121" s="471"/>
      <c r="AJ121" s="472"/>
      <c r="AK121" s="472"/>
      <c r="AL121" s="473"/>
      <c r="AM121" s="471"/>
      <c r="AN121" s="472"/>
      <c r="AO121" s="472"/>
      <c r="AP121" s="473"/>
      <c r="AQ121" s="474" t="s">
        <v>710</v>
      </c>
      <c r="AR121" s="475"/>
      <c r="AS121" s="475"/>
      <c r="AT121" s="476"/>
      <c r="AU121" s="471"/>
      <c r="AV121" s="472"/>
      <c r="AW121" s="472"/>
      <c r="AX121" s="473"/>
      <c r="AY121" s="474" t="s">
        <v>710</v>
      </c>
      <c r="AZ121" s="475"/>
      <c r="BA121" s="475"/>
      <c r="BB121" s="476"/>
      <c r="BC121" s="471"/>
      <c r="BD121" s="472"/>
      <c r="BE121" s="472"/>
      <c r="BF121" s="473"/>
      <c r="BG121" s="441" t="str">
        <f t="shared" si="24"/>
        <v>n.é.</v>
      </c>
      <c r="BH121" s="442"/>
    </row>
    <row r="122" spans="1:60" ht="20.100000000000001" customHeight="1">
      <c r="A122" s="372" t="s">
        <v>511</v>
      </c>
      <c r="B122" s="373"/>
      <c r="C122" s="374" t="s">
        <v>374</v>
      </c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6"/>
      <c r="AC122" s="377" t="s">
        <v>375</v>
      </c>
      <c r="AD122" s="378"/>
      <c r="AE122" s="471"/>
      <c r="AF122" s="472"/>
      <c r="AG122" s="472"/>
      <c r="AH122" s="473"/>
      <c r="AI122" s="471"/>
      <c r="AJ122" s="472"/>
      <c r="AK122" s="472"/>
      <c r="AL122" s="473"/>
      <c r="AM122" s="471"/>
      <c r="AN122" s="472"/>
      <c r="AO122" s="472"/>
      <c r="AP122" s="473"/>
      <c r="AQ122" s="474" t="s">
        <v>710</v>
      </c>
      <c r="AR122" s="475"/>
      <c r="AS122" s="475"/>
      <c r="AT122" s="476"/>
      <c r="AU122" s="471"/>
      <c r="AV122" s="472"/>
      <c r="AW122" s="472"/>
      <c r="AX122" s="473"/>
      <c r="AY122" s="474" t="s">
        <v>710</v>
      </c>
      <c r="AZ122" s="475"/>
      <c r="BA122" s="475"/>
      <c r="BB122" s="476"/>
      <c r="BC122" s="471"/>
      <c r="BD122" s="472"/>
      <c r="BE122" s="472"/>
      <c r="BF122" s="473"/>
      <c r="BG122" s="441" t="str">
        <f t="shared" si="24"/>
        <v>n.é.</v>
      </c>
      <c r="BH122" s="442"/>
    </row>
    <row r="123" spans="1:60" ht="20.100000000000001" customHeight="1">
      <c r="A123" s="372" t="s">
        <v>512</v>
      </c>
      <c r="B123" s="373"/>
      <c r="C123" s="374" t="s">
        <v>757</v>
      </c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6"/>
      <c r="AC123" s="377" t="s">
        <v>376</v>
      </c>
      <c r="AD123" s="378"/>
      <c r="AE123" s="471"/>
      <c r="AF123" s="472"/>
      <c r="AG123" s="472"/>
      <c r="AH123" s="473"/>
      <c r="AI123" s="471"/>
      <c r="AJ123" s="472"/>
      <c r="AK123" s="472"/>
      <c r="AL123" s="473"/>
      <c r="AM123" s="471"/>
      <c r="AN123" s="472"/>
      <c r="AO123" s="472"/>
      <c r="AP123" s="473"/>
      <c r="AQ123" s="474" t="s">
        <v>710</v>
      </c>
      <c r="AR123" s="475"/>
      <c r="AS123" s="475"/>
      <c r="AT123" s="476"/>
      <c r="AU123" s="471"/>
      <c r="AV123" s="472"/>
      <c r="AW123" s="472"/>
      <c r="AX123" s="473"/>
      <c r="AY123" s="474" t="s">
        <v>710</v>
      </c>
      <c r="AZ123" s="475"/>
      <c r="BA123" s="475"/>
      <c r="BB123" s="476"/>
      <c r="BC123" s="471"/>
      <c r="BD123" s="472"/>
      <c r="BE123" s="472"/>
      <c r="BF123" s="473"/>
      <c r="BG123" s="441" t="str">
        <f t="shared" si="24"/>
        <v>n.é.</v>
      </c>
      <c r="BH123" s="442"/>
    </row>
    <row r="124" spans="1:60" ht="20.100000000000001" customHeight="1">
      <c r="A124" s="372" t="s">
        <v>513</v>
      </c>
      <c r="B124" s="373"/>
      <c r="C124" s="374" t="s">
        <v>756</v>
      </c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6"/>
      <c r="AC124" s="377" t="s">
        <v>758</v>
      </c>
      <c r="AD124" s="378"/>
      <c r="AE124" s="471"/>
      <c r="AF124" s="472"/>
      <c r="AG124" s="472"/>
      <c r="AH124" s="473"/>
      <c r="AI124" s="471"/>
      <c r="AJ124" s="472"/>
      <c r="AK124" s="472"/>
      <c r="AL124" s="473"/>
      <c r="AM124" s="471"/>
      <c r="AN124" s="472"/>
      <c r="AO124" s="472"/>
      <c r="AP124" s="473"/>
      <c r="AQ124" s="474" t="s">
        <v>710</v>
      </c>
      <c r="AR124" s="475"/>
      <c r="AS124" s="475"/>
      <c r="AT124" s="476"/>
      <c r="AU124" s="471"/>
      <c r="AV124" s="472"/>
      <c r="AW124" s="472"/>
      <c r="AX124" s="473"/>
      <c r="AY124" s="474" t="s">
        <v>710</v>
      </c>
      <c r="AZ124" s="475"/>
      <c r="BA124" s="475"/>
      <c r="BB124" s="476"/>
      <c r="BC124" s="471"/>
      <c r="BD124" s="472"/>
      <c r="BE124" s="472"/>
      <c r="BF124" s="473"/>
      <c r="BG124" s="441" t="str">
        <f t="shared" ref="BG124" si="61">IF(AI124&gt;0,BC124/AI124,"n.é.")</f>
        <v>n.é.</v>
      </c>
      <c r="BH124" s="442"/>
    </row>
    <row r="125" spans="1:60" s="3" customFormat="1" ht="20.100000000000001" customHeight="1">
      <c r="A125" s="464" t="s">
        <v>514</v>
      </c>
      <c r="B125" s="465"/>
      <c r="C125" s="466" t="s">
        <v>755</v>
      </c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467"/>
      <c r="U125" s="467"/>
      <c r="V125" s="467"/>
      <c r="W125" s="467"/>
      <c r="X125" s="467"/>
      <c r="Y125" s="467"/>
      <c r="Z125" s="467"/>
      <c r="AA125" s="467"/>
      <c r="AB125" s="468"/>
      <c r="AC125" s="469" t="s">
        <v>377</v>
      </c>
      <c r="AD125" s="470"/>
      <c r="AE125" s="461">
        <f>SUM(AE120:AH123)</f>
        <v>0</v>
      </c>
      <c r="AF125" s="462"/>
      <c r="AG125" s="462"/>
      <c r="AH125" s="463"/>
      <c r="AI125" s="461">
        <f t="shared" ref="AI125" si="62">SUM(AI120:AL123)</f>
        <v>0</v>
      </c>
      <c r="AJ125" s="462"/>
      <c r="AK125" s="462"/>
      <c r="AL125" s="463"/>
      <c r="AM125" s="461">
        <f t="shared" ref="AM125" si="63">SUM(AM120:AP123)</f>
        <v>0</v>
      </c>
      <c r="AN125" s="462"/>
      <c r="AO125" s="462"/>
      <c r="AP125" s="463"/>
      <c r="AQ125" s="458" t="s">
        <v>710</v>
      </c>
      <c r="AR125" s="459"/>
      <c r="AS125" s="459"/>
      <c r="AT125" s="460"/>
      <c r="AU125" s="461">
        <f t="shared" ref="AU125" si="64">SUM(AU120:AX123)</f>
        <v>0</v>
      </c>
      <c r="AV125" s="462"/>
      <c r="AW125" s="462"/>
      <c r="AX125" s="463"/>
      <c r="AY125" s="458" t="s">
        <v>710</v>
      </c>
      <c r="AZ125" s="459"/>
      <c r="BA125" s="459"/>
      <c r="BB125" s="460"/>
      <c r="BC125" s="461">
        <f t="shared" ref="BC125" si="65">SUM(BC120:BF123)</f>
        <v>0</v>
      </c>
      <c r="BD125" s="462"/>
      <c r="BE125" s="462"/>
      <c r="BF125" s="463"/>
      <c r="BG125" s="444" t="str">
        <f t="shared" si="24"/>
        <v>n.é.</v>
      </c>
      <c r="BH125" s="445"/>
    </row>
    <row r="126" spans="1:60" s="3" customFormat="1" ht="20.100000000000001" customHeight="1">
      <c r="A126" s="372" t="s">
        <v>515</v>
      </c>
      <c r="B126" s="373"/>
      <c r="C126" s="397" t="s">
        <v>378</v>
      </c>
      <c r="D126" s="398"/>
      <c r="E126" s="398"/>
      <c r="F126" s="398"/>
      <c r="G126" s="398"/>
      <c r="H126" s="398"/>
      <c r="I126" s="398"/>
      <c r="J126" s="398"/>
      <c r="K126" s="398"/>
      <c r="L126" s="398"/>
      <c r="M126" s="398"/>
      <c r="N126" s="398"/>
      <c r="O126" s="398"/>
      <c r="P126" s="398"/>
      <c r="Q126" s="398"/>
      <c r="R126" s="398"/>
      <c r="S126" s="398"/>
      <c r="T126" s="398"/>
      <c r="U126" s="398"/>
      <c r="V126" s="398"/>
      <c r="W126" s="398"/>
      <c r="X126" s="398"/>
      <c r="Y126" s="398"/>
      <c r="Z126" s="398"/>
      <c r="AA126" s="398"/>
      <c r="AB126" s="399"/>
      <c r="AC126" s="377" t="s">
        <v>379</v>
      </c>
      <c r="AD126" s="378"/>
      <c r="AE126" s="471"/>
      <c r="AF126" s="472"/>
      <c r="AG126" s="472"/>
      <c r="AH126" s="473"/>
      <c r="AI126" s="471"/>
      <c r="AJ126" s="472"/>
      <c r="AK126" s="472"/>
      <c r="AL126" s="473"/>
      <c r="AM126" s="471"/>
      <c r="AN126" s="472"/>
      <c r="AO126" s="472"/>
      <c r="AP126" s="473"/>
      <c r="AQ126" s="474" t="s">
        <v>710</v>
      </c>
      <c r="AR126" s="475"/>
      <c r="AS126" s="475"/>
      <c r="AT126" s="476"/>
      <c r="AU126" s="471"/>
      <c r="AV126" s="472"/>
      <c r="AW126" s="472"/>
      <c r="AX126" s="473"/>
      <c r="AY126" s="474" t="s">
        <v>710</v>
      </c>
      <c r="AZ126" s="475"/>
      <c r="BA126" s="475"/>
      <c r="BB126" s="476"/>
      <c r="BC126" s="471"/>
      <c r="BD126" s="472"/>
      <c r="BE126" s="472"/>
      <c r="BF126" s="473"/>
      <c r="BG126" s="441" t="str">
        <f t="shared" ref="BG126" si="66">IF(AI126&gt;0,BC126/AI126,"n.é.")</f>
        <v>n.é.</v>
      </c>
      <c r="BH126" s="442"/>
    </row>
    <row r="127" spans="1:60" ht="20.100000000000001" customHeight="1">
      <c r="A127" s="372" t="s">
        <v>516</v>
      </c>
      <c r="B127" s="373"/>
      <c r="C127" s="397" t="s">
        <v>762</v>
      </c>
      <c r="D127" s="398"/>
      <c r="E127" s="398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  <c r="X127" s="398"/>
      <c r="Y127" s="398"/>
      <c r="Z127" s="398"/>
      <c r="AA127" s="398"/>
      <c r="AB127" s="399"/>
      <c r="AC127" s="377" t="s">
        <v>760</v>
      </c>
      <c r="AD127" s="378"/>
      <c r="AE127" s="471"/>
      <c r="AF127" s="472"/>
      <c r="AG127" s="472"/>
      <c r="AH127" s="473"/>
      <c r="AI127" s="471"/>
      <c r="AJ127" s="472"/>
      <c r="AK127" s="472"/>
      <c r="AL127" s="473"/>
      <c r="AM127" s="471"/>
      <c r="AN127" s="472"/>
      <c r="AO127" s="472"/>
      <c r="AP127" s="473"/>
      <c r="AQ127" s="474" t="s">
        <v>710</v>
      </c>
      <c r="AR127" s="475"/>
      <c r="AS127" s="475"/>
      <c r="AT127" s="476"/>
      <c r="AU127" s="471"/>
      <c r="AV127" s="472"/>
      <c r="AW127" s="472"/>
      <c r="AX127" s="473"/>
      <c r="AY127" s="474" t="s">
        <v>710</v>
      </c>
      <c r="AZ127" s="475"/>
      <c r="BA127" s="475"/>
      <c r="BB127" s="476"/>
      <c r="BC127" s="471"/>
      <c r="BD127" s="472"/>
      <c r="BE127" s="472"/>
      <c r="BF127" s="473"/>
      <c r="BG127" s="441" t="str">
        <f t="shared" si="24"/>
        <v>n.é.</v>
      </c>
      <c r="BH127" s="442"/>
    </row>
    <row r="128" spans="1:60" s="3" customFormat="1" ht="20.100000000000001" customHeight="1">
      <c r="A128" s="387" t="s">
        <v>517</v>
      </c>
      <c r="B128" s="388"/>
      <c r="C128" s="516" t="s">
        <v>761</v>
      </c>
      <c r="D128" s="517"/>
      <c r="E128" s="517"/>
      <c r="F128" s="517"/>
      <c r="G128" s="517"/>
      <c r="H128" s="517"/>
      <c r="I128" s="517"/>
      <c r="J128" s="517"/>
      <c r="K128" s="517"/>
      <c r="L128" s="517"/>
      <c r="M128" s="517"/>
      <c r="N128" s="517"/>
      <c r="O128" s="517"/>
      <c r="P128" s="517"/>
      <c r="Q128" s="517"/>
      <c r="R128" s="517"/>
      <c r="S128" s="517"/>
      <c r="T128" s="517"/>
      <c r="U128" s="517"/>
      <c r="V128" s="517"/>
      <c r="W128" s="517"/>
      <c r="X128" s="517"/>
      <c r="Y128" s="517"/>
      <c r="Z128" s="517"/>
      <c r="AA128" s="517"/>
      <c r="AB128" s="518"/>
      <c r="AC128" s="519" t="s">
        <v>380</v>
      </c>
      <c r="AD128" s="520"/>
      <c r="AE128" s="524">
        <f>AE119+AE125+AE127</f>
        <v>13400</v>
      </c>
      <c r="AF128" s="525"/>
      <c r="AG128" s="525"/>
      <c r="AH128" s="526"/>
      <c r="AI128" s="524">
        <f t="shared" ref="AI128" si="67">AI119+AI125+AI127</f>
        <v>0</v>
      </c>
      <c r="AJ128" s="525"/>
      <c r="AK128" s="525"/>
      <c r="AL128" s="526"/>
      <c r="AM128" s="524">
        <f t="shared" ref="AM128" si="68">AM119+AM125+AM127</f>
        <v>0</v>
      </c>
      <c r="AN128" s="525"/>
      <c r="AO128" s="525"/>
      <c r="AP128" s="526"/>
      <c r="AQ128" s="543" t="s">
        <v>710</v>
      </c>
      <c r="AR128" s="544"/>
      <c r="AS128" s="544"/>
      <c r="AT128" s="545"/>
      <c r="AU128" s="524">
        <f t="shared" ref="AU128" si="69">AU119+AU125+AU127</f>
        <v>0</v>
      </c>
      <c r="AV128" s="525"/>
      <c r="AW128" s="525"/>
      <c r="AX128" s="526"/>
      <c r="AY128" s="543" t="s">
        <v>710</v>
      </c>
      <c r="AZ128" s="544"/>
      <c r="BA128" s="544"/>
      <c r="BB128" s="545"/>
      <c r="BC128" s="524">
        <f t="shared" ref="BC128" si="70">BC119+BC125+BC127</f>
        <v>0</v>
      </c>
      <c r="BD128" s="525"/>
      <c r="BE128" s="525"/>
      <c r="BF128" s="526"/>
      <c r="BG128" s="512" t="str">
        <f t="shared" si="24"/>
        <v>n.é.</v>
      </c>
      <c r="BH128" s="513"/>
    </row>
    <row r="129" spans="1:60" s="3" customFormat="1" ht="20.100000000000001" customHeight="1">
      <c r="A129" s="362" t="s">
        <v>518</v>
      </c>
      <c r="B129" s="363"/>
      <c r="C129" s="122" t="s">
        <v>759</v>
      </c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4"/>
      <c r="AC129" s="5"/>
      <c r="AD129" s="6"/>
      <c r="AE129" s="535">
        <f>AE98+AE128</f>
        <v>377395</v>
      </c>
      <c r="AF129" s="536"/>
      <c r="AG129" s="536"/>
      <c r="AH129" s="537"/>
      <c r="AI129" s="535">
        <f t="shared" ref="AI129" si="71">AI98+AI128</f>
        <v>0</v>
      </c>
      <c r="AJ129" s="536"/>
      <c r="AK129" s="536"/>
      <c r="AL129" s="537"/>
      <c r="AM129" s="535">
        <f t="shared" ref="AM129" si="72">AM98+AM128</f>
        <v>0</v>
      </c>
      <c r="AN129" s="536"/>
      <c r="AO129" s="536"/>
      <c r="AP129" s="537"/>
      <c r="AQ129" s="538" t="s">
        <v>710</v>
      </c>
      <c r="AR129" s="539"/>
      <c r="AS129" s="539"/>
      <c r="AT129" s="540"/>
      <c r="AU129" s="535">
        <f t="shared" ref="AU129" si="73">AU98+AU128</f>
        <v>0</v>
      </c>
      <c r="AV129" s="536"/>
      <c r="AW129" s="536"/>
      <c r="AX129" s="537"/>
      <c r="AY129" s="538" t="s">
        <v>710</v>
      </c>
      <c r="AZ129" s="539"/>
      <c r="BA129" s="539"/>
      <c r="BB129" s="540"/>
      <c r="BC129" s="535">
        <f t="shared" ref="BC129" si="74">BC98+BC128</f>
        <v>0</v>
      </c>
      <c r="BD129" s="536"/>
      <c r="BE129" s="536"/>
      <c r="BF129" s="537"/>
      <c r="BG129" s="541" t="str">
        <f t="shared" si="24"/>
        <v>n.é.</v>
      </c>
      <c r="BH129" s="542"/>
    </row>
    <row r="130" spans="1:60" ht="20.100000000000001" customHeight="1">
      <c r="A130" s="372" t="s">
        <v>519</v>
      </c>
      <c r="B130" s="373"/>
      <c r="C130" s="495" t="s">
        <v>20</v>
      </c>
      <c r="D130" s="496"/>
      <c r="E130" s="496"/>
      <c r="F130" s="496"/>
      <c r="G130" s="496"/>
      <c r="H130" s="496"/>
      <c r="I130" s="496"/>
      <c r="J130" s="496"/>
      <c r="K130" s="496"/>
      <c r="L130" s="496"/>
      <c r="M130" s="496"/>
      <c r="N130" s="496"/>
      <c r="O130" s="496"/>
      <c r="P130" s="496"/>
      <c r="Q130" s="496"/>
      <c r="R130" s="496"/>
      <c r="S130" s="496"/>
      <c r="T130" s="496"/>
      <c r="U130" s="496"/>
      <c r="V130" s="496"/>
      <c r="W130" s="496"/>
      <c r="X130" s="496"/>
      <c r="Y130" s="496"/>
      <c r="Z130" s="496"/>
      <c r="AA130" s="496"/>
      <c r="AB130" s="497"/>
      <c r="AC130" s="533" t="s">
        <v>51</v>
      </c>
      <c r="AD130" s="534"/>
      <c r="AE130" s="471">
        <v>52193</v>
      </c>
      <c r="AF130" s="450"/>
      <c r="AG130" s="450"/>
      <c r="AH130" s="451"/>
      <c r="AI130" s="449"/>
      <c r="AJ130" s="450"/>
      <c r="AK130" s="450"/>
      <c r="AL130" s="451"/>
      <c r="AM130" s="449"/>
      <c r="AN130" s="450"/>
      <c r="AO130" s="450"/>
      <c r="AP130" s="451"/>
      <c r="AQ130" s="449"/>
      <c r="AR130" s="450"/>
      <c r="AS130" s="450"/>
      <c r="AT130" s="451"/>
      <c r="AU130" s="449"/>
      <c r="AV130" s="450"/>
      <c r="AW130" s="450"/>
      <c r="AX130" s="451"/>
      <c r="AY130" s="449"/>
      <c r="AZ130" s="450"/>
      <c r="BA130" s="450"/>
      <c r="BB130" s="451"/>
      <c r="BC130" s="449"/>
      <c r="BD130" s="450"/>
      <c r="BE130" s="450"/>
      <c r="BF130" s="451"/>
      <c r="BG130" s="452" t="str">
        <f t="shared" si="24"/>
        <v>n.é.</v>
      </c>
      <c r="BH130" s="453"/>
    </row>
    <row r="131" spans="1:60" ht="20.100000000000001" customHeight="1">
      <c r="A131" s="372" t="s">
        <v>520</v>
      </c>
      <c r="B131" s="373"/>
      <c r="C131" s="495" t="s">
        <v>47</v>
      </c>
      <c r="D131" s="496"/>
      <c r="E131" s="496"/>
      <c r="F131" s="496"/>
      <c r="G131" s="496"/>
      <c r="H131" s="496"/>
      <c r="I131" s="496"/>
      <c r="J131" s="496"/>
      <c r="K131" s="496"/>
      <c r="L131" s="496"/>
      <c r="M131" s="496"/>
      <c r="N131" s="496"/>
      <c r="O131" s="496"/>
      <c r="P131" s="496"/>
      <c r="Q131" s="496"/>
      <c r="R131" s="496"/>
      <c r="S131" s="496"/>
      <c r="T131" s="496"/>
      <c r="U131" s="496"/>
      <c r="V131" s="496"/>
      <c r="W131" s="496"/>
      <c r="X131" s="496"/>
      <c r="Y131" s="496"/>
      <c r="Z131" s="496"/>
      <c r="AA131" s="496"/>
      <c r="AB131" s="497"/>
      <c r="AC131" s="385" t="s">
        <v>50</v>
      </c>
      <c r="AD131" s="386"/>
      <c r="AE131" s="449"/>
      <c r="AF131" s="450"/>
      <c r="AG131" s="450"/>
      <c r="AH131" s="451"/>
      <c r="AI131" s="449"/>
      <c r="AJ131" s="450"/>
      <c r="AK131" s="450"/>
      <c r="AL131" s="451"/>
      <c r="AM131" s="449"/>
      <c r="AN131" s="450"/>
      <c r="AO131" s="450"/>
      <c r="AP131" s="451"/>
      <c r="AQ131" s="449"/>
      <c r="AR131" s="450"/>
      <c r="AS131" s="450"/>
      <c r="AT131" s="451"/>
      <c r="AU131" s="449"/>
      <c r="AV131" s="450"/>
      <c r="AW131" s="450"/>
      <c r="AX131" s="451"/>
      <c r="AY131" s="449"/>
      <c r="AZ131" s="450"/>
      <c r="BA131" s="450"/>
      <c r="BB131" s="451"/>
      <c r="BC131" s="449"/>
      <c r="BD131" s="450"/>
      <c r="BE131" s="450"/>
      <c r="BF131" s="451"/>
      <c r="BG131" s="452" t="str">
        <f t="shared" si="24"/>
        <v>n.é.</v>
      </c>
      <c r="BH131" s="453"/>
    </row>
    <row r="132" spans="1:60" ht="20.100000000000001" customHeight="1">
      <c r="A132" s="372" t="s">
        <v>521</v>
      </c>
      <c r="B132" s="373"/>
      <c r="C132" s="495" t="s">
        <v>46</v>
      </c>
      <c r="D132" s="496"/>
      <c r="E132" s="496"/>
      <c r="F132" s="496"/>
      <c r="G132" s="496"/>
      <c r="H132" s="496"/>
      <c r="I132" s="496"/>
      <c r="J132" s="496"/>
      <c r="K132" s="496"/>
      <c r="L132" s="496"/>
      <c r="M132" s="496"/>
      <c r="N132" s="496"/>
      <c r="O132" s="496"/>
      <c r="P132" s="496"/>
      <c r="Q132" s="496"/>
      <c r="R132" s="496"/>
      <c r="S132" s="496"/>
      <c r="T132" s="496"/>
      <c r="U132" s="496"/>
      <c r="V132" s="496"/>
      <c r="W132" s="496"/>
      <c r="X132" s="496"/>
      <c r="Y132" s="496"/>
      <c r="Z132" s="496"/>
      <c r="AA132" s="496"/>
      <c r="AB132" s="497"/>
      <c r="AC132" s="385" t="s">
        <v>49</v>
      </c>
      <c r="AD132" s="386"/>
      <c r="AE132" s="449"/>
      <c r="AF132" s="450"/>
      <c r="AG132" s="450"/>
      <c r="AH132" s="451"/>
      <c r="AI132" s="449"/>
      <c r="AJ132" s="450"/>
      <c r="AK132" s="450"/>
      <c r="AL132" s="451"/>
      <c r="AM132" s="449"/>
      <c r="AN132" s="450"/>
      <c r="AO132" s="450"/>
      <c r="AP132" s="451"/>
      <c r="AQ132" s="449"/>
      <c r="AR132" s="450"/>
      <c r="AS132" s="450"/>
      <c r="AT132" s="451"/>
      <c r="AU132" s="449"/>
      <c r="AV132" s="450"/>
      <c r="AW132" s="450"/>
      <c r="AX132" s="451"/>
      <c r="AY132" s="449"/>
      <c r="AZ132" s="450"/>
      <c r="BA132" s="450"/>
      <c r="BB132" s="451"/>
      <c r="BC132" s="449"/>
      <c r="BD132" s="450"/>
      <c r="BE132" s="450"/>
      <c r="BF132" s="451"/>
      <c r="BG132" s="452" t="str">
        <f t="shared" si="24"/>
        <v>n.é.</v>
      </c>
      <c r="BH132" s="453"/>
    </row>
    <row r="133" spans="1:60" ht="20.100000000000001" customHeight="1">
      <c r="A133" s="372" t="s">
        <v>523</v>
      </c>
      <c r="B133" s="373"/>
      <c r="C133" s="454" t="s">
        <v>19</v>
      </c>
      <c r="D133" s="455"/>
      <c r="E133" s="455"/>
      <c r="F133" s="455"/>
      <c r="G133" s="455"/>
      <c r="H133" s="455"/>
      <c r="I133" s="455"/>
      <c r="J133" s="455"/>
      <c r="K133" s="455"/>
      <c r="L133" s="455"/>
      <c r="M133" s="455"/>
      <c r="N133" s="455"/>
      <c r="O133" s="455"/>
      <c r="P133" s="455"/>
      <c r="Q133" s="455"/>
      <c r="R133" s="455"/>
      <c r="S133" s="455"/>
      <c r="T133" s="455"/>
      <c r="U133" s="455"/>
      <c r="V133" s="455"/>
      <c r="W133" s="455"/>
      <c r="X133" s="455"/>
      <c r="Y133" s="455"/>
      <c r="Z133" s="455"/>
      <c r="AA133" s="455"/>
      <c r="AB133" s="456"/>
      <c r="AC133" s="385" t="s">
        <v>48</v>
      </c>
      <c r="AD133" s="386"/>
      <c r="AE133" s="449"/>
      <c r="AF133" s="450"/>
      <c r="AG133" s="450"/>
      <c r="AH133" s="451"/>
      <c r="AI133" s="449"/>
      <c r="AJ133" s="450"/>
      <c r="AK133" s="450"/>
      <c r="AL133" s="451"/>
      <c r="AM133" s="449"/>
      <c r="AN133" s="450"/>
      <c r="AO133" s="450"/>
      <c r="AP133" s="451"/>
      <c r="AQ133" s="449"/>
      <c r="AR133" s="450"/>
      <c r="AS133" s="450"/>
      <c r="AT133" s="451"/>
      <c r="AU133" s="449"/>
      <c r="AV133" s="450"/>
      <c r="AW133" s="450"/>
      <c r="AX133" s="451"/>
      <c r="AY133" s="449"/>
      <c r="AZ133" s="450"/>
      <c r="BA133" s="450"/>
      <c r="BB133" s="451"/>
      <c r="BC133" s="449"/>
      <c r="BD133" s="450"/>
      <c r="BE133" s="450"/>
      <c r="BF133" s="451"/>
      <c r="BG133" s="452" t="str">
        <f t="shared" si="24"/>
        <v>n.é.</v>
      </c>
      <c r="BH133" s="453"/>
    </row>
    <row r="134" spans="1:60" ht="20.100000000000001" customHeight="1">
      <c r="A134" s="372" t="s">
        <v>524</v>
      </c>
      <c r="B134" s="373"/>
      <c r="C134" s="454" t="s">
        <v>16</v>
      </c>
      <c r="D134" s="455"/>
      <c r="E134" s="455"/>
      <c r="F134" s="455"/>
      <c r="G134" s="455"/>
      <c r="H134" s="455"/>
      <c r="I134" s="455"/>
      <c r="J134" s="455"/>
      <c r="K134" s="455"/>
      <c r="L134" s="455"/>
      <c r="M134" s="455"/>
      <c r="N134" s="455"/>
      <c r="O134" s="455"/>
      <c r="P134" s="455"/>
      <c r="Q134" s="455"/>
      <c r="R134" s="455"/>
      <c r="S134" s="455"/>
      <c r="T134" s="455"/>
      <c r="U134" s="455"/>
      <c r="V134" s="455"/>
      <c r="W134" s="455"/>
      <c r="X134" s="455"/>
      <c r="Y134" s="455"/>
      <c r="Z134" s="455"/>
      <c r="AA134" s="455"/>
      <c r="AB134" s="456"/>
      <c r="AC134" s="385" t="s">
        <v>45</v>
      </c>
      <c r="AD134" s="386"/>
      <c r="AE134" s="449"/>
      <c r="AF134" s="450"/>
      <c r="AG134" s="450"/>
      <c r="AH134" s="451"/>
      <c r="AI134" s="449"/>
      <c r="AJ134" s="450"/>
      <c r="AK134" s="450"/>
      <c r="AL134" s="451"/>
      <c r="AM134" s="449"/>
      <c r="AN134" s="450"/>
      <c r="AO134" s="450"/>
      <c r="AP134" s="451"/>
      <c r="AQ134" s="449"/>
      <c r="AR134" s="450"/>
      <c r="AS134" s="450"/>
      <c r="AT134" s="451"/>
      <c r="AU134" s="449"/>
      <c r="AV134" s="450"/>
      <c r="AW134" s="450"/>
      <c r="AX134" s="451"/>
      <c r="AY134" s="449"/>
      <c r="AZ134" s="450"/>
      <c r="BA134" s="450"/>
      <c r="BB134" s="451"/>
      <c r="BC134" s="449"/>
      <c r="BD134" s="450"/>
      <c r="BE134" s="450"/>
      <c r="BF134" s="451"/>
      <c r="BG134" s="452" t="str">
        <f t="shared" si="24"/>
        <v>n.é.</v>
      </c>
      <c r="BH134" s="453"/>
    </row>
    <row r="135" spans="1:60" ht="20.100000000000001" customHeight="1">
      <c r="A135" s="372" t="s">
        <v>525</v>
      </c>
      <c r="B135" s="373"/>
      <c r="C135" s="454" t="s">
        <v>17</v>
      </c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55"/>
      <c r="R135" s="455"/>
      <c r="S135" s="455"/>
      <c r="T135" s="455"/>
      <c r="U135" s="455"/>
      <c r="V135" s="455"/>
      <c r="W135" s="455"/>
      <c r="X135" s="455"/>
      <c r="Y135" s="455"/>
      <c r="Z135" s="455"/>
      <c r="AA135" s="455"/>
      <c r="AB135" s="456"/>
      <c r="AC135" s="385" t="s">
        <v>44</v>
      </c>
      <c r="AD135" s="386"/>
      <c r="AE135" s="449"/>
      <c r="AF135" s="450"/>
      <c r="AG135" s="450"/>
      <c r="AH135" s="451"/>
      <c r="AI135" s="449"/>
      <c r="AJ135" s="450"/>
      <c r="AK135" s="450"/>
      <c r="AL135" s="451"/>
      <c r="AM135" s="449"/>
      <c r="AN135" s="450"/>
      <c r="AO135" s="450"/>
      <c r="AP135" s="451"/>
      <c r="AQ135" s="449"/>
      <c r="AR135" s="450"/>
      <c r="AS135" s="450"/>
      <c r="AT135" s="451"/>
      <c r="AU135" s="449"/>
      <c r="AV135" s="450"/>
      <c r="AW135" s="450"/>
      <c r="AX135" s="451"/>
      <c r="AY135" s="449"/>
      <c r="AZ135" s="450"/>
      <c r="BA135" s="450"/>
      <c r="BB135" s="451"/>
      <c r="BC135" s="449"/>
      <c r="BD135" s="450"/>
      <c r="BE135" s="450"/>
      <c r="BF135" s="451"/>
      <c r="BG135" s="452" t="str">
        <f t="shared" si="24"/>
        <v>n.é.</v>
      </c>
      <c r="BH135" s="453"/>
    </row>
    <row r="136" spans="1:60" ht="20.100000000000001" customHeight="1">
      <c r="A136" s="372" t="s">
        <v>526</v>
      </c>
      <c r="B136" s="373"/>
      <c r="C136" s="454" t="s">
        <v>21</v>
      </c>
      <c r="D136" s="455"/>
      <c r="E136" s="455"/>
      <c r="F136" s="455"/>
      <c r="G136" s="455"/>
      <c r="H136" s="455"/>
      <c r="I136" s="455"/>
      <c r="J136" s="455"/>
      <c r="K136" s="455"/>
      <c r="L136" s="455"/>
      <c r="M136" s="455"/>
      <c r="N136" s="455"/>
      <c r="O136" s="455"/>
      <c r="P136" s="455"/>
      <c r="Q136" s="455"/>
      <c r="R136" s="455"/>
      <c r="S136" s="455"/>
      <c r="T136" s="455"/>
      <c r="U136" s="455"/>
      <c r="V136" s="455"/>
      <c r="W136" s="455"/>
      <c r="X136" s="455"/>
      <c r="Y136" s="455"/>
      <c r="Z136" s="455"/>
      <c r="AA136" s="455"/>
      <c r="AB136" s="456"/>
      <c r="AC136" s="385" t="s">
        <v>43</v>
      </c>
      <c r="AD136" s="386"/>
      <c r="AE136" s="471">
        <v>1508</v>
      </c>
      <c r="AF136" s="450"/>
      <c r="AG136" s="450"/>
      <c r="AH136" s="451"/>
      <c r="AI136" s="449"/>
      <c r="AJ136" s="450"/>
      <c r="AK136" s="450"/>
      <c r="AL136" s="451"/>
      <c r="AM136" s="449"/>
      <c r="AN136" s="450"/>
      <c r="AO136" s="450"/>
      <c r="AP136" s="451"/>
      <c r="AQ136" s="449"/>
      <c r="AR136" s="450"/>
      <c r="AS136" s="450"/>
      <c r="AT136" s="451"/>
      <c r="AU136" s="449"/>
      <c r="AV136" s="450"/>
      <c r="AW136" s="450"/>
      <c r="AX136" s="451"/>
      <c r="AY136" s="449"/>
      <c r="AZ136" s="450"/>
      <c r="BA136" s="450"/>
      <c r="BB136" s="451"/>
      <c r="BC136" s="449"/>
      <c r="BD136" s="450"/>
      <c r="BE136" s="450"/>
      <c r="BF136" s="451"/>
      <c r="BG136" s="452" t="str">
        <f t="shared" si="24"/>
        <v>n.é.</v>
      </c>
      <c r="BH136" s="453"/>
    </row>
    <row r="137" spans="1:60" ht="20.100000000000001" customHeight="1">
      <c r="A137" s="372" t="s">
        <v>527</v>
      </c>
      <c r="B137" s="373"/>
      <c r="C137" s="454" t="s">
        <v>41</v>
      </c>
      <c r="D137" s="455"/>
      <c r="E137" s="455"/>
      <c r="F137" s="455"/>
      <c r="G137" s="455"/>
      <c r="H137" s="455"/>
      <c r="I137" s="455"/>
      <c r="J137" s="455"/>
      <c r="K137" s="455"/>
      <c r="L137" s="455"/>
      <c r="M137" s="455"/>
      <c r="N137" s="455"/>
      <c r="O137" s="455"/>
      <c r="P137" s="455"/>
      <c r="Q137" s="455"/>
      <c r="R137" s="455"/>
      <c r="S137" s="455"/>
      <c r="T137" s="455"/>
      <c r="U137" s="455"/>
      <c r="V137" s="455"/>
      <c r="W137" s="455"/>
      <c r="X137" s="455"/>
      <c r="Y137" s="455"/>
      <c r="Z137" s="455"/>
      <c r="AA137" s="455"/>
      <c r="AB137" s="456"/>
      <c r="AC137" s="385" t="s">
        <v>42</v>
      </c>
      <c r="AD137" s="386"/>
      <c r="AE137" s="449"/>
      <c r="AF137" s="450"/>
      <c r="AG137" s="450"/>
      <c r="AH137" s="451"/>
      <c r="AI137" s="449"/>
      <c r="AJ137" s="450"/>
      <c r="AK137" s="450"/>
      <c r="AL137" s="451"/>
      <c r="AM137" s="449"/>
      <c r="AN137" s="450"/>
      <c r="AO137" s="450"/>
      <c r="AP137" s="451"/>
      <c r="AQ137" s="449"/>
      <c r="AR137" s="450"/>
      <c r="AS137" s="450"/>
      <c r="AT137" s="451"/>
      <c r="AU137" s="449"/>
      <c r="AV137" s="450"/>
      <c r="AW137" s="450"/>
      <c r="AX137" s="451"/>
      <c r="AY137" s="449"/>
      <c r="AZ137" s="450"/>
      <c r="BA137" s="450"/>
      <c r="BB137" s="451"/>
      <c r="BC137" s="449"/>
      <c r="BD137" s="450"/>
      <c r="BE137" s="450"/>
      <c r="BF137" s="451"/>
      <c r="BG137" s="452" t="str">
        <f t="shared" si="24"/>
        <v>n.é.</v>
      </c>
      <c r="BH137" s="453"/>
    </row>
    <row r="138" spans="1:60" ht="20.100000000000001" customHeight="1">
      <c r="A138" s="372" t="s">
        <v>528</v>
      </c>
      <c r="B138" s="373"/>
      <c r="C138" s="397" t="s">
        <v>18</v>
      </c>
      <c r="D138" s="398"/>
      <c r="E138" s="398"/>
      <c r="F138" s="398"/>
      <c r="G138" s="398"/>
      <c r="H138" s="398"/>
      <c r="I138" s="398"/>
      <c r="J138" s="398"/>
      <c r="K138" s="398"/>
      <c r="L138" s="398"/>
      <c r="M138" s="398"/>
      <c r="N138" s="398"/>
      <c r="O138" s="398"/>
      <c r="P138" s="398"/>
      <c r="Q138" s="398"/>
      <c r="R138" s="398"/>
      <c r="S138" s="398"/>
      <c r="T138" s="398"/>
      <c r="U138" s="398"/>
      <c r="V138" s="398"/>
      <c r="W138" s="398"/>
      <c r="X138" s="398"/>
      <c r="Y138" s="398"/>
      <c r="Z138" s="398"/>
      <c r="AA138" s="398"/>
      <c r="AB138" s="399"/>
      <c r="AC138" s="385" t="s">
        <v>40</v>
      </c>
      <c r="AD138" s="386"/>
      <c r="AE138" s="449"/>
      <c r="AF138" s="450"/>
      <c r="AG138" s="450"/>
      <c r="AH138" s="451"/>
      <c r="AI138" s="449"/>
      <c r="AJ138" s="450"/>
      <c r="AK138" s="450"/>
      <c r="AL138" s="451"/>
      <c r="AM138" s="449"/>
      <c r="AN138" s="450"/>
      <c r="AO138" s="450"/>
      <c r="AP138" s="451"/>
      <c r="AQ138" s="449"/>
      <c r="AR138" s="450"/>
      <c r="AS138" s="450"/>
      <c r="AT138" s="451"/>
      <c r="AU138" s="449"/>
      <c r="AV138" s="450"/>
      <c r="AW138" s="450"/>
      <c r="AX138" s="451"/>
      <c r="AY138" s="449"/>
      <c r="AZ138" s="450"/>
      <c r="BA138" s="450"/>
      <c r="BB138" s="451"/>
      <c r="BC138" s="449"/>
      <c r="BD138" s="450"/>
      <c r="BE138" s="450"/>
      <c r="BF138" s="451"/>
      <c r="BG138" s="452" t="str">
        <f t="shared" si="24"/>
        <v>n.é.</v>
      </c>
      <c r="BH138" s="453"/>
    </row>
    <row r="139" spans="1:60" ht="20.100000000000001" customHeight="1">
      <c r="A139" s="372" t="s">
        <v>529</v>
      </c>
      <c r="B139" s="373"/>
      <c r="C139" s="397" t="s">
        <v>37</v>
      </c>
      <c r="D139" s="398"/>
      <c r="E139" s="398"/>
      <c r="F139" s="398"/>
      <c r="G139" s="398"/>
      <c r="H139" s="398"/>
      <c r="I139" s="398"/>
      <c r="J139" s="398"/>
      <c r="K139" s="398"/>
      <c r="L139" s="398"/>
      <c r="M139" s="398"/>
      <c r="N139" s="398"/>
      <c r="O139" s="398"/>
      <c r="P139" s="398"/>
      <c r="Q139" s="398"/>
      <c r="R139" s="398"/>
      <c r="S139" s="398"/>
      <c r="T139" s="398"/>
      <c r="U139" s="398"/>
      <c r="V139" s="398"/>
      <c r="W139" s="398"/>
      <c r="X139" s="398"/>
      <c r="Y139" s="398"/>
      <c r="Z139" s="398"/>
      <c r="AA139" s="398"/>
      <c r="AB139" s="399"/>
      <c r="AC139" s="385" t="s">
        <v>39</v>
      </c>
      <c r="AD139" s="386"/>
      <c r="AE139" s="449"/>
      <c r="AF139" s="450"/>
      <c r="AG139" s="450"/>
      <c r="AH139" s="451"/>
      <c r="AI139" s="449"/>
      <c r="AJ139" s="450"/>
      <c r="AK139" s="450"/>
      <c r="AL139" s="451"/>
      <c r="AM139" s="449"/>
      <c r="AN139" s="450"/>
      <c r="AO139" s="450"/>
      <c r="AP139" s="451"/>
      <c r="AQ139" s="449"/>
      <c r="AR139" s="450"/>
      <c r="AS139" s="450"/>
      <c r="AT139" s="451"/>
      <c r="AU139" s="449"/>
      <c r="AV139" s="450"/>
      <c r="AW139" s="450"/>
      <c r="AX139" s="451"/>
      <c r="AY139" s="449"/>
      <c r="AZ139" s="450"/>
      <c r="BA139" s="450"/>
      <c r="BB139" s="451"/>
      <c r="BC139" s="449"/>
      <c r="BD139" s="450"/>
      <c r="BE139" s="450"/>
      <c r="BF139" s="451"/>
      <c r="BG139" s="452" t="str">
        <f t="shared" si="24"/>
        <v>n.é.</v>
      </c>
      <c r="BH139" s="453"/>
    </row>
    <row r="140" spans="1:60" ht="20.100000000000001" customHeight="1">
      <c r="A140" s="372" t="s">
        <v>530</v>
      </c>
      <c r="B140" s="373"/>
      <c r="C140" s="397" t="s">
        <v>36</v>
      </c>
      <c r="D140" s="398"/>
      <c r="E140" s="398"/>
      <c r="F140" s="398"/>
      <c r="G140" s="398"/>
      <c r="H140" s="398"/>
      <c r="I140" s="398"/>
      <c r="J140" s="398"/>
      <c r="K140" s="398"/>
      <c r="L140" s="398"/>
      <c r="M140" s="398"/>
      <c r="N140" s="398"/>
      <c r="O140" s="398"/>
      <c r="P140" s="398"/>
      <c r="Q140" s="398"/>
      <c r="R140" s="398"/>
      <c r="S140" s="398"/>
      <c r="T140" s="398"/>
      <c r="U140" s="398"/>
      <c r="V140" s="398"/>
      <c r="W140" s="398"/>
      <c r="X140" s="398"/>
      <c r="Y140" s="398"/>
      <c r="Z140" s="398"/>
      <c r="AA140" s="398"/>
      <c r="AB140" s="399"/>
      <c r="AC140" s="385" t="s">
        <v>38</v>
      </c>
      <c r="AD140" s="386"/>
      <c r="AE140" s="449"/>
      <c r="AF140" s="450"/>
      <c r="AG140" s="450"/>
      <c r="AH140" s="451"/>
      <c r="AI140" s="449"/>
      <c r="AJ140" s="450"/>
      <c r="AK140" s="450"/>
      <c r="AL140" s="451"/>
      <c r="AM140" s="449"/>
      <c r="AN140" s="450"/>
      <c r="AO140" s="450"/>
      <c r="AP140" s="451"/>
      <c r="AQ140" s="449"/>
      <c r="AR140" s="450"/>
      <c r="AS140" s="450"/>
      <c r="AT140" s="451"/>
      <c r="AU140" s="449"/>
      <c r="AV140" s="450"/>
      <c r="AW140" s="450"/>
      <c r="AX140" s="451"/>
      <c r="AY140" s="449"/>
      <c r="AZ140" s="450"/>
      <c r="BA140" s="450"/>
      <c r="BB140" s="451"/>
      <c r="BC140" s="449"/>
      <c r="BD140" s="450"/>
      <c r="BE140" s="450"/>
      <c r="BF140" s="451"/>
      <c r="BG140" s="452" t="str">
        <f t="shared" si="24"/>
        <v>n.é.</v>
      </c>
      <c r="BH140" s="453"/>
    </row>
    <row r="141" spans="1:60" s="2" customFormat="1" ht="20.100000000000001" customHeight="1">
      <c r="A141" s="372" t="s">
        <v>531</v>
      </c>
      <c r="B141" s="373"/>
      <c r="C141" s="397" t="s">
        <v>35</v>
      </c>
      <c r="D141" s="398"/>
      <c r="E141" s="398"/>
      <c r="F141" s="398"/>
      <c r="G141" s="398"/>
      <c r="H141" s="398"/>
      <c r="I141" s="398"/>
      <c r="J141" s="398"/>
      <c r="K141" s="398"/>
      <c r="L141" s="398"/>
      <c r="M141" s="398"/>
      <c r="N141" s="398"/>
      <c r="O141" s="398"/>
      <c r="P141" s="398"/>
      <c r="Q141" s="398"/>
      <c r="R141" s="398"/>
      <c r="S141" s="398"/>
      <c r="T141" s="398"/>
      <c r="U141" s="398"/>
      <c r="V141" s="398"/>
      <c r="W141" s="398"/>
      <c r="X141" s="398"/>
      <c r="Y141" s="398"/>
      <c r="Z141" s="398"/>
      <c r="AA141" s="398"/>
      <c r="AB141" s="399"/>
      <c r="AC141" s="385" t="s">
        <v>34</v>
      </c>
      <c r="AD141" s="386"/>
      <c r="AE141" s="449"/>
      <c r="AF141" s="450"/>
      <c r="AG141" s="450"/>
      <c r="AH141" s="451"/>
      <c r="AI141" s="449"/>
      <c r="AJ141" s="450"/>
      <c r="AK141" s="450"/>
      <c r="AL141" s="451"/>
      <c r="AM141" s="449"/>
      <c r="AN141" s="450"/>
      <c r="AO141" s="450"/>
      <c r="AP141" s="451"/>
      <c r="AQ141" s="449"/>
      <c r="AR141" s="450"/>
      <c r="AS141" s="450"/>
      <c r="AT141" s="451"/>
      <c r="AU141" s="449"/>
      <c r="AV141" s="450"/>
      <c r="AW141" s="450"/>
      <c r="AX141" s="451"/>
      <c r="AY141" s="449"/>
      <c r="AZ141" s="450"/>
      <c r="BA141" s="450"/>
      <c r="BB141" s="451"/>
      <c r="BC141" s="449"/>
      <c r="BD141" s="450"/>
      <c r="BE141" s="450"/>
      <c r="BF141" s="451"/>
      <c r="BG141" s="452" t="str">
        <f t="shared" si="24"/>
        <v>n.é.</v>
      </c>
      <c r="BH141" s="453"/>
    </row>
    <row r="142" spans="1:60" s="2" customFormat="1" ht="20.100000000000001" customHeight="1">
      <c r="A142" s="372" t="s">
        <v>532</v>
      </c>
      <c r="B142" s="373"/>
      <c r="C142" s="397" t="s">
        <v>25</v>
      </c>
      <c r="D142" s="398"/>
      <c r="E142" s="398"/>
      <c r="F142" s="398"/>
      <c r="G142" s="398"/>
      <c r="H142" s="398"/>
      <c r="I142" s="398"/>
      <c r="J142" s="398"/>
      <c r="K142" s="398"/>
      <c r="L142" s="398"/>
      <c r="M142" s="398"/>
      <c r="N142" s="398"/>
      <c r="O142" s="398"/>
      <c r="P142" s="398"/>
      <c r="Q142" s="398"/>
      <c r="R142" s="398"/>
      <c r="S142" s="398"/>
      <c r="T142" s="398"/>
      <c r="U142" s="398"/>
      <c r="V142" s="398"/>
      <c r="W142" s="398"/>
      <c r="X142" s="398"/>
      <c r="Y142" s="398"/>
      <c r="Z142" s="398"/>
      <c r="AA142" s="398"/>
      <c r="AB142" s="399"/>
      <c r="AC142" s="385" t="s">
        <v>33</v>
      </c>
      <c r="AD142" s="386"/>
      <c r="AE142" s="449"/>
      <c r="AF142" s="450"/>
      <c r="AG142" s="450"/>
      <c r="AH142" s="451"/>
      <c r="AI142" s="449"/>
      <c r="AJ142" s="450"/>
      <c r="AK142" s="450"/>
      <c r="AL142" s="451"/>
      <c r="AM142" s="449"/>
      <c r="AN142" s="450"/>
      <c r="AO142" s="450"/>
      <c r="AP142" s="451"/>
      <c r="AQ142" s="449"/>
      <c r="AR142" s="450"/>
      <c r="AS142" s="450"/>
      <c r="AT142" s="451"/>
      <c r="AU142" s="449"/>
      <c r="AV142" s="450"/>
      <c r="AW142" s="450"/>
      <c r="AX142" s="451"/>
      <c r="AY142" s="449"/>
      <c r="AZ142" s="450"/>
      <c r="BA142" s="450"/>
      <c r="BB142" s="451"/>
      <c r="BC142" s="449"/>
      <c r="BD142" s="450"/>
      <c r="BE142" s="450"/>
      <c r="BF142" s="451"/>
      <c r="BG142" s="452" t="str">
        <f t="shared" si="24"/>
        <v>n.é.</v>
      </c>
      <c r="BH142" s="453"/>
    </row>
    <row r="143" spans="1:60" s="2" customFormat="1" ht="20.100000000000001" customHeight="1">
      <c r="A143" s="464" t="s">
        <v>533</v>
      </c>
      <c r="B143" s="465"/>
      <c r="C143" s="530" t="s">
        <v>908</v>
      </c>
      <c r="D143" s="531"/>
      <c r="E143" s="531"/>
      <c r="F143" s="531"/>
      <c r="G143" s="531"/>
      <c r="H143" s="531"/>
      <c r="I143" s="531"/>
      <c r="J143" s="531"/>
      <c r="K143" s="531"/>
      <c r="L143" s="531"/>
      <c r="M143" s="531"/>
      <c r="N143" s="531"/>
      <c r="O143" s="531"/>
      <c r="P143" s="531"/>
      <c r="Q143" s="531"/>
      <c r="R143" s="531"/>
      <c r="S143" s="531"/>
      <c r="T143" s="531"/>
      <c r="U143" s="531"/>
      <c r="V143" s="531"/>
      <c r="W143" s="531"/>
      <c r="X143" s="531"/>
      <c r="Y143" s="531"/>
      <c r="Z143" s="531"/>
      <c r="AA143" s="531"/>
      <c r="AB143" s="532"/>
      <c r="AC143" s="501" t="s">
        <v>27</v>
      </c>
      <c r="AD143" s="502"/>
      <c r="AE143" s="461">
        <f>SUM(AE130:AH142)</f>
        <v>53701</v>
      </c>
      <c r="AF143" s="462"/>
      <c r="AG143" s="462"/>
      <c r="AH143" s="463"/>
      <c r="AI143" s="461">
        <f t="shared" ref="AI143" si="75">SUM(AI130:AL142)</f>
        <v>0</v>
      </c>
      <c r="AJ143" s="462"/>
      <c r="AK143" s="462"/>
      <c r="AL143" s="463"/>
      <c r="AM143" s="461">
        <f t="shared" ref="AM143" si="76">SUM(AM130:AP142)</f>
        <v>0</v>
      </c>
      <c r="AN143" s="462"/>
      <c r="AO143" s="462"/>
      <c r="AP143" s="463"/>
      <c r="AQ143" s="461">
        <f t="shared" ref="AQ143" si="77">SUM(AQ130:AT142)</f>
        <v>0</v>
      </c>
      <c r="AR143" s="462"/>
      <c r="AS143" s="462"/>
      <c r="AT143" s="463"/>
      <c r="AU143" s="461">
        <f t="shared" ref="AU143" si="78">SUM(AU130:AX142)</f>
        <v>0</v>
      </c>
      <c r="AV143" s="462"/>
      <c r="AW143" s="462"/>
      <c r="AX143" s="463"/>
      <c r="AY143" s="461">
        <f t="shared" ref="AY143" si="79">SUM(AY130:BB142)</f>
        <v>0</v>
      </c>
      <c r="AZ143" s="462"/>
      <c r="BA143" s="462"/>
      <c r="BB143" s="463"/>
      <c r="BC143" s="461">
        <f t="shared" ref="BC143" si="80">SUM(BC130:BF142)</f>
        <v>0</v>
      </c>
      <c r="BD143" s="462"/>
      <c r="BE143" s="462"/>
      <c r="BF143" s="463"/>
      <c r="BG143" s="444" t="str">
        <f t="shared" si="24"/>
        <v>n.é.</v>
      </c>
      <c r="BH143" s="445"/>
    </row>
    <row r="144" spans="1:60" ht="20.100000000000001" customHeight="1">
      <c r="A144" s="372" t="s">
        <v>534</v>
      </c>
      <c r="B144" s="373"/>
      <c r="C144" s="397" t="s">
        <v>22</v>
      </c>
      <c r="D144" s="398"/>
      <c r="E144" s="398"/>
      <c r="F144" s="398"/>
      <c r="G144" s="398"/>
      <c r="H144" s="398"/>
      <c r="I144" s="398"/>
      <c r="J144" s="398"/>
      <c r="K144" s="398"/>
      <c r="L144" s="398"/>
      <c r="M144" s="398"/>
      <c r="N144" s="398"/>
      <c r="O144" s="398"/>
      <c r="P144" s="398"/>
      <c r="Q144" s="398"/>
      <c r="R144" s="398"/>
      <c r="S144" s="398"/>
      <c r="T144" s="398"/>
      <c r="U144" s="398"/>
      <c r="V144" s="398"/>
      <c r="W144" s="398"/>
      <c r="X144" s="398"/>
      <c r="Y144" s="398"/>
      <c r="Z144" s="398"/>
      <c r="AA144" s="398"/>
      <c r="AB144" s="399"/>
      <c r="AC144" s="385" t="s">
        <v>28</v>
      </c>
      <c r="AD144" s="386"/>
      <c r="AE144" s="471">
        <v>5387</v>
      </c>
      <c r="AF144" s="450"/>
      <c r="AG144" s="450"/>
      <c r="AH144" s="451"/>
      <c r="AI144" s="449"/>
      <c r="AJ144" s="450"/>
      <c r="AK144" s="450"/>
      <c r="AL144" s="451"/>
      <c r="AM144" s="449"/>
      <c r="AN144" s="450"/>
      <c r="AO144" s="450"/>
      <c r="AP144" s="451"/>
      <c r="AQ144" s="449"/>
      <c r="AR144" s="450"/>
      <c r="AS144" s="450"/>
      <c r="AT144" s="451"/>
      <c r="AU144" s="449"/>
      <c r="AV144" s="450"/>
      <c r="AW144" s="450"/>
      <c r="AX144" s="451"/>
      <c r="AY144" s="449"/>
      <c r="AZ144" s="450"/>
      <c r="BA144" s="450"/>
      <c r="BB144" s="451"/>
      <c r="BC144" s="449"/>
      <c r="BD144" s="450"/>
      <c r="BE144" s="450"/>
      <c r="BF144" s="451"/>
      <c r="BG144" s="452" t="str">
        <f t="shared" si="24"/>
        <v>n.é.</v>
      </c>
      <c r="BH144" s="453"/>
    </row>
    <row r="145" spans="1:60" ht="20.100000000000001" customHeight="1">
      <c r="A145" s="372" t="s">
        <v>535</v>
      </c>
      <c r="B145" s="373"/>
      <c r="C145" s="397" t="s">
        <v>426</v>
      </c>
      <c r="D145" s="398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8"/>
      <c r="S145" s="398"/>
      <c r="T145" s="398"/>
      <c r="U145" s="398"/>
      <c r="V145" s="398"/>
      <c r="W145" s="398"/>
      <c r="X145" s="398"/>
      <c r="Y145" s="398"/>
      <c r="Z145" s="398"/>
      <c r="AA145" s="398"/>
      <c r="AB145" s="399"/>
      <c r="AC145" s="385" t="s">
        <v>29</v>
      </c>
      <c r="AD145" s="386"/>
      <c r="AE145" s="449"/>
      <c r="AF145" s="450"/>
      <c r="AG145" s="450"/>
      <c r="AH145" s="451"/>
      <c r="AI145" s="449"/>
      <c r="AJ145" s="450"/>
      <c r="AK145" s="450"/>
      <c r="AL145" s="451"/>
      <c r="AM145" s="449"/>
      <c r="AN145" s="450"/>
      <c r="AO145" s="450"/>
      <c r="AP145" s="451"/>
      <c r="AQ145" s="449"/>
      <c r="AR145" s="450"/>
      <c r="AS145" s="450"/>
      <c r="AT145" s="451"/>
      <c r="AU145" s="449"/>
      <c r="AV145" s="450"/>
      <c r="AW145" s="450"/>
      <c r="AX145" s="451"/>
      <c r="AY145" s="449"/>
      <c r="AZ145" s="450"/>
      <c r="BA145" s="450"/>
      <c r="BB145" s="451"/>
      <c r="BC145" s="449"/>
      <c r="BD145" s="450"/>
      <c r="BE145" s="450"/>
      <c r="BF145" s="451"/>
      <c r="BG145" s="452" t="str">
        <f t="shared" si="24"/>
        <v>n.é.</v>
      </c>
      <c r="BH145" s="453"/>
    </row>
    <row r="146" spans="1:60" ht="20.100000000000001" customHeight="1">
      <c r="A146" s="372" t="s">
        <v>536</v>
      </c>
      <c r="B146" s="373"/>
      <c r="C146" s="374" t="s">
        <v>23</v>
      </c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6"/>
      <c r="AC146" s="385" t="s">
        <v>30</v>
      </c>
      <c r="AD146" s="386"/>
      <c r="AE146" s="471">
        <v>750</v>
      </c>
      <c r="AF146" s="450"/>
      <c r="AG146" s="450"/>
      <c r="AH146" s="451"/>
      <c r="AI146" s="449"/>
      <c r="AJ146" s="450"/>
      <c r="AK146" s="450"/>
      <c r="AL146" s="451"/>
      <c r="AM146" s="449"/>
      <c r="AN146" s="450"/>
      <c r="AO146" s="450"/>
      <c r="AP146" s="451"/>
      <c r="AQ146" s="449"/>
      <c r="AR146" s="450"/>
      <c r="AS146" s="450"/>
      <c r="AT146" s="451"/>
      <c r="AU146" s="449"/>
      <c r="AV146" s="450"/>
      <c r="AW146" s="450"/>
      <c r="AX146" s="451"/>
      <c r="AY146" s="449"/>
      <c r="AZ146" s="450"/>
      <c r="BA146" s="450"/>
      <c r="BB146" s="451"/>
      <c r="BC146" s="449"/>
      <c r="BD146" s="450"/>
      <c r="BE146" s="450"/>
      <c r="BF146" s="451"/>
      <c r="BG146" s="452" t="str">
        <f t="shared" si="24"/>
        <v>n.é.</v>
      </c>
      <c r="BH146" s="453"/>
    </row>
    <row r="147" spans="1:60" ht="20.100000000000001" customHeight="1">
      <c r="A147" s="464" t="s">
        <v>537</v>
      </c>
      <c r="B147" s="465"/>
      <c r="C147" s="498" t="s">
        <v>909</v>
      </c>
      <c r="D147" s="499"/>
      <c r="E147" s="499"/>
      <c r="F147" s="499"/>
      <c r="G147" s="499"/>
      <c r="H147" s="499"/>
      <c r="I147" s="499"/>
      <c r="J147" s="499"/>
      <c r="K147" s="499"/>
      <c r="L147" s="499"/>
      <c r="M147" s="499"/>
      <c r="N147" s="499"/>
      <c r="O147" s="499"/>
      <c r="P147" s="499"/>
      <c r="Q147" s="499"/>
      <c r="R147" s="499"/>
      <c r="S147" s="499"/>
      <c r="T147" s="499"/>
      <c r="U147" s="499"/>
      <c r="V147" s="499"/>
      <c r="W147" s="499"/>
      <c r="X147" s="499"/>
      <c r="Y147" s="499"/>
      <c r="Z147" s="499"/>
      <c r="AA147" s="499"/>
      <c r="AB147" s="500"/>
      <c r="AC147" s="501" t="s">
        <v>31</v>
      </c>
      <c r="AD147" s="502"/>
      <c r="AE147" s="461">
        <f>SUM(AE144:AH146)</f>
        <v>6137</v>
      </c>
      <c r="AF147" s="462"/>
      <c r="AG147" s="462"/>
      <c r="AH147" s="463"/>
      <c r="AI147" s="461">
        <f t="shared" ref="AI147" si="81">SUM(AI144:AL146)</f>
        <v>0</v>
      </c>
      <c r="AJ147" s="462"/>
      <c r="AK147" s="462"/>
      <c r="AL147" s="463"/>
      <c r="AM147" s="461">
        <f t="shared" ref="AM147" si="82">SUM(AM144:AP146)</f>
        <v>0</v>
      </c>
      <c r="AN147" s="462"/>
      <c r="AO147" s="462"/>
      <c r="AP147" s="463"/>
      <c r="AQ147" s="461">
        <f t="shared" ref="AQ147" si="83">SUM(AQ144:AT146)</f>
        <v>0</v>
      </c>
      <c r="AR147" s="462"/>
      <c r="AS147" s="462"/>
      <c r="AT147" s="463"/>
      <c r="AU147" s="461">
        <f t="shared" ref="AU147" si="84">SUM(AU144:AX146)</f>
        <v>0</v>
      </c>
      <c r="AV147" s="462"/>
      <c r="AW147" s="462"/>
      <c r="AX147" s="463"/>
      <c r="AY147" s="461">
        <f t="shared" ref="AY147" si="85">SUM(AY144:BB146)</f>
        <v>0</v>
      </c>
      <c r="AZ147" s="462"/>
      <c r="BA147" s="462"/>
      <c r="BB147" s="463"/>
      <c r="BC147" s="461">
        <f t="shared" ref="BC147" si="86">SUM(BC144:BF146)</f>
        <v>0</v>
      </c>
      <c r="BD147" s="462"/>
      <c r="BE147" s="462"/>
      <c r="BF147" s="463"/>
      <c r="BG147" s="444" t="str">
        <f t="shared" si="24"/>
        <v>n.é.</v>
      </c>
      <c r="BH147" s="445"/>
    </row>
    <row r="148" spans="1:60" ht="20.100000000000001" customHeight="1">
      <c r="A148" s="464" t="s">
        <v>538</v>
      </c>
      <c r="B148" s="465"/>
      <c r="C148" s="530" t="s">
        <v>910</v>
      </c>
      <c r="D148" s="531"/>
      <c r="E148" s="531"/>
      <c r="F148" s="531"/>
      <c r="G148" s="531"/>
      <c r="H148" s="531"/>
      <c r="I148" s="531"/>
      <c r="J148" s="531"/>
      <c r="K148" s="531"/>
      <c r="L148" s="531"/>
      <c r="M148" s="531"/>
      <c r="N148" s="531"/>
      <c r="O148" s="531"/>
      <c r="P148" s="531"/>
      <c r="Q148" s="531"/>
      <c r="R148" s="531"/>
      <c r="S148" s="531"/>
      <c r="T148" s="531"/>
      <c r="U148" s="531"/>
      <c r="V148" s="531"/>
      <c r="W148" s="531"/>
      <c r="X148" s="531"/>
      <c r="Y148" s="531"/>
      <c r="Z148" s="531"/>
      <c r="AA148" s="531"/>
      <c r="AB148" s="532"/>
      <c r="AC148" s="501" t="s">
        <v>32</v>
      </c>
      <c r="AD148" s="502"/>
      <c r="AE148" s="461">
        <f>AE143+AE147</f>
        <v>59838</v>
      </c>
      <c r="AF148" s="462"/>
      <c r="AG148" s="462"/>
      <c r="AH148" s="463"/>
      <c r="AI148" s="461">
        <f t="shared" ref="AI148" si="87">AI143+AI147</f>
        <v>0</v>
      </c>
      <c r="AJ148" s="462"/>
      <c r="AK148" s="462"/>
      <c r="AL148" s="463"/>
      <c r="AM148" s="461">
        <f t="shared" ref="AM148" si="88">AM143+AM147</f>
        <v>0</v>
      </c>
      <c r="AN148" s="462"/>
      <c r="AO148" s="462"/>
      <c r="AP148" s="463"/>
      <c r="AQ148" s="461">
        <f t="shared" ref="AQ148" si="89">AQ143+AQ147</f>
        <v>0</v>
      </c>
      <c r="AR148" s="462"/>
      <c r="AS148" s="462"/>
      <c r="AT148" s="463"/>
      <c r="AU148" s="461">
        <f t="shared" ref="AU148" si="90">AU143+AU147</f>
        <v>0</v>
      </c>
      <c r="AV148" s="462"/>
      <c r="AW148" s="462"/>
      <c r="AX148" s="463"/>
      <c r="AY148" s="461">
        <f t="shared" ref="AY148" si="91">AY143+AY147</f>
        <v>0</v>
      </c>
      <c r="AZ148" s="462"/>
      <c r="BA148" s="462"/>
      <c r="BB148" s="463"/>
      <c r="BC148" s="461">
        <f t="shared" ref="BC148" si="92">BC143+BC147</f>
        <v>0</v>
      </c>
      <c r="BD148" s="462"/>
      <c r="BE148" s="462"/>
      <c r="BF148" s="463"/>
      <c r="BG148" s="444" t="str">
        <f t="shared" si="24"/>
        <v>n.é.</v>
      </c>
      <c r="BH148" s="445"/>
    </row>
    <row r="149" spans="1:60" s="3" customFormat="1" ht="20.100000000000001" customHeight="1">
      <c r="A149" s="464" t="s">
        <v>539</v>
      </c>
      <c r="B149" s="465"/>
      <c r="C149" s="498" t="s">
        <v>24</v>
      </c>
      <c r="D149" s="499"/>
      <c r="E149" s="499"/>
      <c r="F149" s="499"/>
      <c r="G149" s="499"/>
      <c r="H149" s="499"/>
      <c r="I149" s="499"/>
      <c r="J149" s="499"/>
      <c r="K149" s="499"/>
      <c r="L149" s="499"/>
      <c r="M149" s="499"/>
      <c r="N149" s="499"/>
      <c r="O149" s="499"/>
      <c r="P149" s="499"/>
      <c r="Q149" s="499"/>
      <c r="R149" s="499"/>
      <c r="S149" s="499"/>
      <c r="T149" s="499"/>
      <c r="U149" s="499"/>
      <c r="V149" s="499"/>
      <c r="W149" s="499"/>
      <c r="X149" s="499"/>
      <c r="Y149" s="499"/>
      <c r="Z149" s="499"/>
      <c r="AA149" s="499"/>
      <c r="AB149" s="500"/>
      <c r="AC149" s="501" t="s">
        <v>52</v>
      </c>
      <c r="AD149" s="502"/>
      <c r="AE149" s="461">
        <f>ROUND(AE130*0.27+(10.5*23940+10.5*27349)/1000+AE146*0.27+5385600*0.27/1000+25+28,0)</f>
        <v>16340</v>
      </c>
      <c r="AF149" s="462"/>
      <c r="AG149" s="462"/>
      <c r="AH149" s="463"/>
      <c r="AI149" s="461">
        <v>0</v>
      </c>
      <c r="AJ149" s="462"/>
      <c r="AK149" s="462"/>
      <c r="AL149" s="463"/>
      <c r="AM149" s="461">
        <v>0</v>
      </c>
      <c r="AN149" s="462"/>
      <c r="AO149" s="462"/>
      <c r="AP149" s="463"/>
      <c r="AQ149" s="461">
        <v>0</v>
      </c>
      <c r="AR149" s="462"/>
      <c r="AS149" s="462"/>
      <c r="AT149" s="463"/>
      <c r="AU149" s="461">
        <v>0</v>
      </c>
      <c r="AV149" s="462"/>
      <c r="AW149" s="462"/>
      <c r="AX149" s="463"/>
      <c r="AY149" s="461">
        <v>0</v>
      </c>
      <c r="AZ149" s="462"/>
      <c r="BA149" s="462"/>
      <c r="BB149" s="463"/>
      <c r="BC149" s="461">
        <v>0</v>
      </c>
      <c r="BD149" s="462"/>
      <c r="BE149" s="462"/>
      <c r="BF149" s="463"/>
      <c r="BG149" s="444" t="str">
        <f t="shared" si="24"/>
        <v>n.é.</v>
      </c>
      <c r="BH149" s="445"/>
    </row>
    <row r="150" spans="1:60" ht="20.100000000000001" customHeight="1">
      <c r="A150" s="372" t="s">
        <v>540</v>
      </c>
      <c r="B150" s="373"/>
      <c r="C150" s="397" t="s">
        <v>63</v>
      </c>
      <c r="D150" s="398"/>
      <c r="E150" s="398"/>
      <c r="F150" s="398"/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  <c r="Q150" s="398"/>
      <c r="R150" s="398"/>
      <c r="S150" s="398"/>
      <c r="T150" s="398"/>
      <c r="U150" s="398"/>
      <c r="V150" s="398"/>
      <c r="W150" s="398"/>
      <c r="X150" s="398"/>
      <c r="Y150" s="398"/>
      <c r="Z150" s="398"/>
      <c r="AA150" s="398"/>
      <c r="AB150" s="399"/>
      <c r="AC150" s="385" t="s">
        <v>82</v>
      </c>
      <c r="AD150" s="386"/>
      <c r="AE150" s="449">
        <v>300</v>
      </c>
      <c r="AF150" s="450"/>
      <c r="AG150" s="450"/>
      <c r="AH150" s="451"/>
      <c r="AI150" s="449"/>
      <c r="AJ150" s="450"/>
      <c r="AK150" s="450"/>
      <c r="AL150" s="451"/>
      <c r="AM150" s="449"/>
      <c r="AN150" s="450"/>
      <c r="AO150" s="450"/>
      <c r="AP150" s="451"/>
      <c r="AQ150" s="449"/>
      <c r="AR150" s="450"/>
      <c r="AS150" s="450"/>
      <c r="AT150" s="451"/>
      <c r="AU150" s="449"/>
      <c r="AV150" s="450"/>
      <c r="AW150" s="450"/>
      <c r="AX150" s="451"/>
      <c r="AY150" s="449"/>
      <c r="AZ150" s="450"/>
      <c r="BA150" s="450"/>
      <c r="BB150" s="451"/>
      <c r="BC150" s="449"/>
      <c r="BD150" s="450"/>
      <c r="BE150" s="450"/>
      <c r="BF150" s="451"/>
      <c r="BG150" s="452" t="str">
        <f t="shared" si="24"/>
        <v>n.é.</v>
      </c>
      <c r="BH150" s="453"/>
    </row>
    <row r="151" spans="1:60" ht="20.100000000000001" customHeight="1">
      <c r="A151" s="372" t="s">
        <v>541</v>
      </c>
      <c r="B151" s="373"/>
      <c r="C151" s="397" t="s">
        <v>64</v>
      </c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  <c r="AA151" s="398"/>
      <c r="AB151" s="399"/>
      <c r="AC151" s="385" t="s">
        <v>83</v>
      </c>
      <c r="AD151" s="386"/>
      <c r="AE151" s="449">
        <f>SUM(AE152:AH154)</f>
        <v>25300</v>
      </c>
      <c r="AF151" s="450"/>
      <c r="AG151" s="450"/>
      <c r="AH151" s="451"/>
      <c r="AI151" s="449"/>
      <c r="AJ151" s="450"/>
      <c r="AK151" s="450"/>
      <c r="AL151" s="451"/>
      <c r="AM151" s="449"/>
      <c r="AN151" s="450"/>
      <c r="AO151" s="450"/>
      <c r="AP151" s="451"/>
      <c r="AQ151" s="449"/>
      <c r="AR151" s="450"/>
      <c r="AS151" s="450"/>
      <c r="AT151" s="451"/>
      <c r="AU151" s="449"/>
      <c r="AV151" s="450"/>
      <c r="AW151" s="450"/>
      <c r="AX151" s="451"/>
      <c r="AY151" s="449"/>
      <c r="AZ151" s="450"/>
      <c r="BA151" s="450"/>
      <c r="BB151" s="451"/>
      <c r="BC151" s="449"/>
      <c r="BD151" s="450"/>
      <c r="BE151" s="450"/>
      <c r="BF151" s="451"/>
      <c r="BG151" s="452" t="str">
        <f t="shared" ref="BG151:BG209" si="93">IF(AI151&gt;0,BC151/AI151,"n.é.")</f>
        <v>n.é.</v>
      </c>
      <c r="BH151" s="453"/>
    </row>
    <row r="152" spans="1:60" s="7" customFormat="1" ht="20.100000000000001" customHeight="1">
      <c r="A152" s="477" t="s">
        <v>477</v>
      </c>
      <c r="B152" s="478"/>
      <c r="C152" s="479" t="s">
        <v>495</v>
      </c>
      <c r="D152" s="480"/>
      <c r="E152" s="480"/>
      <c r="F152" s="480"/>
      <c r="G152" s="480"/>
      <c r="H152" s="480"/>
      <c r="I152" s="480"/>
      <c r="J152" s="480"/>
      <c r="K152" s="480"/>
      <c r="L152" s="480"/>
      <c r="M152" s="480"/>
      <c r="N152" s="480"/>
      <c r="O152" s="480"/>
      <c r="P152" s="480"/>
      <c r="Q152" s="480"/>
      <c r="R152" s="480"/>
      <c r="S152" s="480"/>
      <c r="T152" s="480"/>
      <c r="U152" s="480"/>
      <c r="V152" s="480"/>
      <c r="W152" s="480"/>
      <c r="X152" s="480"/>
      <c r="Y152" s="480"/>
      <c r="Z152" s="480"/>
      <c r="AA152" s="480"/>
      <c r="AB152" s="481"/>
      <c r="AC152" s="482" t="s">
        <v>477</v>
      </c>
      <c r="AD152" s="483"/>
      <c r="AE152" s="484">
        <v>21000</v>
      </c>
      <c r="AF152" s="485"/>
      <c r="AG152" s="485"/>
      <c r="AH152" s="486"/>
      <c r="AI152" s="484"/>
      <c r="AJ152" s="485"/>
      <c r="AK152" s="485"/>
      <c r="AL152" s="486"/>
      <c r="AM152" s="446" t="s">
        <v>710</v>
      </c>
      <c r="AN152" s="447"/>
      <c r="AO152" s="447"/>
      <c r="AP152" s="448"/>
      <c r="AQ152" s="446" t="s">
        <v>710</v>
      </c>
      <c r="AR152" s="447"/>
      <c r="AS152" s="447"/>
      <c r="AT152" s="448"/>
      <c r="AU152" s="446" t="s">
        <v>710</v>
      </c>
      <c r="AV152" s="447"/>
      <c r="AW152" s="447"/>
      <c r="AX152" s="448"/>
      <c r="AY152" s="446" t="s">
        <v>710</v>
      </c>
      <c r="AZ152" s="447"/>
      <c r="BA152" s="447"/>
      <c r="BB152" s="448"/>
      <c r="BC152" s="446" t="s">
        <v>710</v>
      </c>
      <c r="BD152" s="447"/>
      <c r="BE152" s="447"/>
      <c r="BF152" s="448"/>
      <c r="BG152" s="487" t="s">
        <v>713</v>
      </c>
      <c r="BH152" s="488"/>
    </row>
    <row r="153" spans="1:60" s="7" customFormat="1" ht="20.100000000000001" customHeight="1">
      <c r="A153" s="477" t="s">
        <v>477</v>
      </c>
      <c r="B153" s="478"/>
      <c r="C153" s="479" t="s">
        <v>496</v>
      </c>
      <c r="D153" s="480"/>
      <c r="E153" s="480"/>
      <c r="F153" s="480"/>
      <c r="G153" s="480"/>
      <c r="H153" s="480"/>
      <c r="I153" s="480"/>
      <c r="J153" s="480"/>
      <c r="K153" s="480"/>
      <c r="L153" s="480"/>
      <c r="M153" s="480"/>
      <c r="N153" s="480"/>
      <c r="O153" s="480"/>
      <c r="P153" s="480"/>
      <c r="Q153" s="480"/>
      <c r="R153" s="480"/>
      <c r="S153" s="480"/>
      <c r="T153" s="480"/>
      <c r="U153" s="480"/>
      <c r="V153" s="480"/>
      <c r="W153" s="480"/>
      <c r="X153" s="480"/>
      <c r="Y153" s="480"/>
      <c r="Z153" s="480"/>
      <c r="AA153" s="480"/>
      <c r="AB153" s="481"/>
      <c r="AC153" s="482" t="s">
        <v>477</v>
      </c>
      <c r="AD153" s="483"/>
      <c r="AE153" s="484">
        <v>300</v>
      </c>
      <c r="AF153" s="485"/>
      <c r="AG153" s="485"/>
      <c r="AH153" s="486"/>
      <c r="AI153" s="484"/>
      <c r="AJ153" s="485"/>
      <c r="AK153" s="485"/>
      <c r="AL153" s="486"/>
      <c r="AM153" s="446" t="s">
        <v>710</v>
      </c>
      <c r="AN153" s="447"/>
      <c r="AO153" s="447"/>
      <c r="AP153" s="448"/>
      <c r="AQ153" s="446" t="s">
        <v>710</v>
      </c>
      <c r="AR153" s="447"/>
      <c r="AS153" s="447"/>
      <c r="AT153" s="448"/>
      <c r="AU153" s="446" t="s">
        <v>710</v>
      </c>
      <c r="AV153" s="447"/>
      <c r="AW153" s="447"/>
      <c r="AX153" s="448"/>
      <c r="AY153" s="446" t="s">
        <v>710</v>
      </c>
      <c r="AZ153" s="447"/>
      <c r="BA153" s="447"/>
      <c r="BB153" s="448"/>
      <c r="BC153" s="446" t="s">
        <v>710</v>
      </c>
      <c r="BD153" s="447"/>
      <c r="BE153" s="447"/>
      <c r="BF153" s="448"/>
      <c r="BG153" s="487" t="s">
        <v>713</v>
      </c>
      <c r="BH153" s="488"/>
    </row>
    <row r="154" spans="1:60" s="7" customFormat="1" ht="20.100000000000001" customHeight="1">
      <c r="A154" s="477" t="s">
        <v>477</v>
      </c>
      <c r="B154" s="478"/>
      <c r="C154" s="479" t="s">
        <v>497</v>
      </c>
      <c r="D154" s="480"/>
      <c r="E154" s="480"/>
      <c r="F154" s="480"/>
      <c r="G154" s="480"/>
      <c r="H154" s="480"/>
      <c r="I154" s="480"/>
      <c r="J154" s="480"/>
      <c r="K154" s="480"/>
      <c r="L154" s="480"/>
      <c r="M154" s="480"/>
      <c r="N154" s="480"/>
      <c r="O154" s="480"/>
      <c r="P154" s="480"/>
      <c r="Q154" s="480"/>
      <c r="R154" s="480"/>
      <c r="S154" s="480"/>
      <c r="T154" s="480"/>
      <c r="U154" s="480"/>
      <c r="V154" s="480"/>
      <c r="W154" s="480"/>
      <c r="X154" s="480"/>
      <c r="Y154" s="480"/>
      <c r="Z154" s="480"/>
      <c r="AA154" s="480"/>
      <c r="AB154" s="481"/>
      <c r="AC154" s="482" t="s">
        <v>477</v>
      </c>
      <c r="AD154" s="483"/>
      <c r="AE154" s="484">
        <v>4000</v>
      </c>
      <c r="AF154" s="485"/>
      <c r="AG154" s="485"/>
      <c r="AH154" s="486"/>
      <c r="AI154" s="484"/>
      <c r="AJ154" s="485"/>
      <c r="AK154" s="485"/>
      <c r="AL154" s="486"/>
      <c r="AM154" s="446" t="s">
        <v>710</v>
      </c>
      <c r="AN154" s="447"/>
      <c r="AO154" s="447"/>
      <c r="AP154" s="448"/>
      <c r="AQ154" s="446" t="s">
        <v>710</v>
      </c>
      <c r="AR154" s="447"/>
      <c r="AS154" s="447"/>
      <c r="AT154" s="448"/>
      <c r="AU154" s="446" t="s">
        <v>710</v>
      </c>
      <c r="AV154" s="447"/>
      <c r="AW154" s="447"/>
      <c r="AX154" s="448"/>
      <c r="AY154" s="446" t="s">
        <v>710</v>
      </c>
      <c r="AZ154" s="447"/>
      <c r="BA154" s="447"/>
      <c r="BB154" s="448"/>
      <c r="BC154" s="446" t="s">
        <v>710</v>
      </c>
      <c r="BD154" s="447"/>
      <c r="BE154" s="447"/>
      <c r="BF154" s="448"/>
      <c r="BG154" s="487" t="s">
        <v>713</v>
      </c>
      <c r="BH154" s="488"/>
    </row>
    <row r="155" spans="1:60" ht="20.100000000000001" customHeight="1">
      <c r="A155" s="372" t="s">
        <v>542</v>
      </c>
      <c r="B155" s="373"/>
      <c r="C155" s="397" t="s">
        <v>65</v>
      </c>
      <c r="D155" s="398"/>
      <c r="E155" s="398"/>
      <c r="F155" s="398"/>
      <c r="G155" s="398"/>
      <c r="H155" s="398"/>
      <c r="I155" s="398"/>
      <c r="J155" s="398"/>
      <c r="K155" s="398"/>
      <c r="L155" s="398"/>
      <c r="M155" s="398"/>
      <c r="N155" s="398"/>
      <c r="O155" s="398"/>
      <c r="P155" s="398"/>
      <c r="Q155" s="398"/>
      <c r="R155" s="398"/>
      <c r="S155" s="398"/>
      <c r="T155" s="398"/>
      <c r="U155" s="398"/>
      <c r="V155" s="398"/>
      <c r="W155" s="398"/>
      <c r="X155" s="398"/>
      <c r="Y155" s="398"/>
      <c r="Z155" s="398"/>
      <c r="AA155" s="398"/>
      <c r="AB155" s="399"/>
      <c r="AC155" s="385" t="s">
        <v>84</v>
      </c>
      <c r="AD155" s="386"/>
      <c r="AE155" s="449"/>
      <c r="AF155" s="450"/>
      <c r="AG155" s="450"/>
      <c r="AH155" s="451"/>
      <c r="AI155" s="449"/>
      <c r="AJ155" s="450"/>
      <c r="AK155" s="450"/>
      <c r="AL155" s="451"/>
      <c r="AM155" s="449"/>
      <c r="AN155" s="450"/>
      <c r="AO155" s="450"/>
      <c r="AP155" s="451"/>
      <c r="AQ155" s="449"/>
      <c r="AR155" s="450"/>
      <c r="AS155" s="450"/>
      <c r="AT155" s="451"/>
      <c r="AU155" s="449"/>
      <c r="AV155" s="450"/>
      <c r="AW155" s="450"/>
      <c r="AX155" s="451"/>
      <c r="AY155" s="449"/>
      <c r="AZ155" s="450"/>
      <c r="BA155" s="450"/>
      <c r="BB155" s="451"/>
      <c r="BC155" s="449"/>
      <c r="BD155" s="450"/>
      <c r="BE155" s="450"/>
      <c r="BF155" s="451"/>
      <c r="BG155" s="452" t="str">
        <f t="shared" si="93"/>
        <v>n.é.</v>
      </c>
      <c r="BH155" s="453"/>
    </row>
    <row r="156" spans="1:60" ht="20.100000000000001" customHeight="1">
      <c r="A156" s="464" t="s">
        <v>543</v>
      </c>
      <c r="B156" s="465"/>
      <c r="C156" s="498" t="s">
        <v>911</v>
      </c>
      <c r="D156" s="499"/>
      <c r="E156" s="499"/>
      <c r="F156" s="499"/>
      <c r="G156" s="499"/>
      <c r="H156" s="499"/>
      <c r="I156" s="499"/>
      <c r="J156" s="499"/>
      <c r="K156" s="499"/>
      <c r="L156" s="499"/>
      <c r="M156" s="499"/>
      <c r="N156" s="499"/>
      <c r="O156" s="499"/>
      <c r="P156" s="499"/>
      <c r="Q156" s="499"/>
      <c r="R156" s="499"/>
      <c r="S156" s="499"/>
      <c r="T156" s="499"/>
      <c r="U156" s="499"/>
      <c r="V156" s="499"/>
      <c r="W156" s="499"/>
      <c r="X156" s="499"/>
      <c r="Y156" s="499"/>
      <c r="Z156" s="499"/>
      <c r="AA156" s="499"/>
      <c r="AB156" s="500"/>
      <c r="AC156" s="501" t="s">
        <v>92</v>
      </c>
      <c r="AD156" s="502"/>
      <c r="AE156" s="461">
        <f>SUM(AE150:AH155)-SUM(AE152:AH154)</f>
        <v>25600</v>
      </c>
      <c r="AF156" s="462"/>
      <c r="AG156" s="462"/>
      <c r="AH156" s="463"/>
      <c r="AI156" s="461">
        <f t="shared" ref="AI156" si="94">SUM(AI150:AL155)-SUM(AI152:AL154)</f>
        <v>0</v>
      </c>
      <c r="AJ156" s="462"/>
      <c r="AK156" s="462"/>
      <c r="AL156" s="463"/>
      <c r="AM156" s="461">
        <f t="shared" ref="AM156" si="95">SUM(AM150:AP155)-SUM(AM152:AP154)</f>
        <v>0</v>
      </c>
      <c r="AN156" s="462"/>
      <c r="AO156" s="462"/>
      <c r="AP156" s="463"/>
      <c r="AQ156" s="461">
        <f t="shared" ref="AQ156" si="96">SUM(AQ150:AT155)-SUM(AQ152:AT154)</f>
        <v>0</v>
      </c>
      <c r="AR156" s="462"/>
      <c r="AS156" s="462"/>
      <c r="AT156" s="463"/>
      <c r="AU156" s="461">
        <f t="shared" ref="AU156" si="97">SUM(AU150:AX155)-SUM(AU152:AX154)</f>
        <v>0</v>
      </c>
      <c r="AV156" s="462"/>
      <c r="AW156" s="462"/>
      <c r="AX156" s="463"/>
      <c r="AY156" s="461">
        <f t="shared" ref="AY156" si="98">SUM(AY150:BB155)-SUM(AY152:BB154)</f>
        <v>0</v>
      </c>
      <c r="AZ156" s="462"/>
      <c r="BA156" s="462"/>
      <c r="BB156" s="463"/>
      <c r="BC156" s="461">
        <f t="shared" ref="BC156" si="99">SUM(BC150:BF155)-SUM(BC152:BF154)</f>
        <v>0</v>
      </c>
      <c r="BD156" s="462"/>
      <c r="BE156" s="462"/>
      <c r="BF156" s="463"/>
      <c r="BG156" s="444" t="str">
        <f t="shared" si="93"/>
        <v>n.é.</v>
      </c>
      <c r="BH156" s="445"/>
    </row>
    <row r="157" spans="1:60" ht="20.100000000000001" customHeight="1">
      <c r="A157" s="372" t="s">
        <v>544</v>
      </c>
      <c r="B157" s="373"/>
      <c r="C157" s="397" t="s">
        <v>66</v>
      </c>
      <c r="D157" s="398"/>
      <c r="E157" s="398"/>
      <c r="F157" s="398"/>
      <c r="G157" s="398"/>
      <c r="H157" s="398"/>
      <c r="I157" s="398"/>
      <c r="J157" s="398"/>
      <c r="K157" s="398"/>
      <c r="L157" s="398"/>
      <c r="M157" s="398"/>
      <c r="N157" s="398"/>
      <c r="O157" s="398"/>
      <c r="P157" s="398"/>
      <c r="Q157" s="398"/>
      <c r="R157" s="398"/>
      <c r="S157" s="398"/>
      <c r="T157" s="398"/>
      <c r="U157" s="398"/>
      <c r="V157" s="398"/>
      <c r="W157" s="398"/>
      <c r="X157" s="398"/>
      <c r="Y157" s="398"/>
      <c r="Z157" s="398"/>
      <c r="AA157" s="398"/>
      <c r="AB157" s="399"/>
      <c r="AC157" s="385" t="s">
        <v>85</v>
      </c>
      <c r="AD157" s="386"/>
      <c r="AE157" s="449">
        <v>990</v>
      </c>
      <c r="AF157" s="450"/>
      <c r="AG157" s="450"/>
      <c r="AH157" s="451"/>
      <c r="AI157" s="449"/>
      <c r="AJ157" s="450"/>
      <c r="AK157" s="450"/>
      <c r="AL157" s="451"/>
      <c r="AM157" s="449"/>
      <c r="AN157" s="450"/>
      <c r="AO157" s="450"/>
      <c r="AP157" s="451"/>
      <c r="AQ157" s="449"/>
      <c r="AR157" s="450"/>
      <c r="AS157" s="450"/>
      <c r="AT157" s="451"/>
      <c r="AU157" s="449"/>
      <c r="AV157" s="450"/>
      <c r="AW157" s="450"/>
      <c r="AX157" s="451"/>
      <c r="AY157" s="449"/>
      <c r="AZ157" s="450"/>
      <c r="BA157" s="450"/>
      <c r="BB157" s="451"/>
      <c r="BC157" s="449"/>
      <c r="BD157" s="450"/>
      <c r="BE157" s="450"/>
      <c r="BF157" s="451"/>
      <c r="BG157" s="452" t="str">
        <f t="shared" si="93"/>
        <v>n.é.</v>
      </c>
      <c r="BH157" s="453"/>
    </row>
    <row r="158" spans="1:60" ht="20.100000000000001" customHeight="1">
      <c r="A158" s="372" t="s">
        <v>545</v>
      </c>
      <c r="B158" s="373"/>
      <c r="C158" s="397" t="s">
        <v>67</v>
      </c>
      <c r="D158" s="398"/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8"/>
      <c r="T158" s="398"/>
      <c r="U158" s="398"/>
      <c r="V158" s="398"/>
      <c r="W158" s="398"/>
      <c r="X158" s="398"/>
      <c r="Y158" s="398"/>
      <c r="Z158" s="398"/>
      <c r="AA158" s="398"/>
      <c r="AB158" s="399"/>
      <c r="AC158" s="385" t="s">
        <v>86</v>
      </c>
      <c r="AD158" s="386"/>
      <c r="AE158" s="449">
        <v>1050</v>
      </c>
      <c r="AF158" s="450"/>
      <c r="AG158" s="450"/>
      <c r="AH158" s="451"/>
      <c r="AI158" s="449"/>
      <c r="AJ158" s="450"/>
      <c r="AK158" s="450"/>
      <c r="AL158" s="451"/>
      <c r="AM158" s="449"/>
      <c r="AN158" s="450"/>
      <c r="AO158" s="450"/>
      <c r="AP158" s="451"/>
      <c r="AQ158" s="449"/>
      <c r="AR158" s="450"/>
      <c r="AS158" s="450"/>
      <c r="AT158" s="451"/>
      <c r="AU158" s="449"/>
      <c r="AV158" s="450"/>
      <c r="AW158" s="450"/>
      <c r="AX158" s="451"/>
      <c r="AY158" s="449"/>
      <c r="AZ158" s="450"/>
      <c r="BA158" s="450"/>
      <c r="BB158" s="451"/>
      <c r="BC158" s="449"/>
      <c r="BD158" s="450"/>
      <c r="BE158" s="450"/>
      <c r="BF158" s="451"/>
      <c r="BG158" s="452" t="str">
        <f t="shared" si="93"/>
        <v>n.é.</v>
      </c>
      <c r="BH158" s="453"/>
    </row>
    <row r="159" spans="1:60" ht="20.100000000000001" customHeight="1">
      <c r="A159" s="464" t="s">
        <v>546</v>
      </c>
      <c r="B159" s="465"/>
      <c r="C159" s="498" t="s">
        <v>912</v>
      </c>
      <c r="D159" s="499"/>
      <c r="E159" s="499"/>
      <c r="F159" s="499"/>
      <c r="G159" s="499"/>
      <c r="H159" s="499"/>
      <c r="I159" s="499"/>
      <c r="J159" s="499"/>
      <c r="K159" s="499"/>
      <c r="L159" s="499"/>
      <c r="M159" s="499"/>
      <c r="N159" s="499"/>
      <c r="O159" s="499"/>
      <c r="P159" s="499"/>
      <c r="Q159" s="499"/>
      <c r="R159" s="499"/>
      <c r="S159" s="499"/>
      <c r="T159" s="499"/>
      <c r="U159" s="499"/>
      <c r="V159" s="499"/>
      <c r="W159" s="499"/>
      <c r="X159" s="499"/>
      <c r="Y159" s="499"/>
      <c r="Z159" s="499"/>
      <c r="AA159" s="499"/>
      <c r="AB159" s="500"/>
      <c r="AC159" s="501" t="s">
        <v>93</v>
      </c>
      <c r="AD159" s="502"/>
      <c r="AE159" s="461">
        <f>SUM(AE157:AH158)</f>
        <v>2040</v>
      </c>
      <c r="AF159" s="462"/>
      <c r="AG159" s="462"/>
      <c r="AH159" s="463"/>
      <c r="AI159" s="461">
        <f t="shared" ref="AI159" si="100">SUM(AI157:AL158)</f>
        <v>0</v>
      </c>
      <c r="AJ159" s="462"/>
      <c r="AK159" s="462"/>
      <c r="AL159" s="463"/>
      <c r="AM159" s="461">
        <f t="shared" ref="AM159" si="101">SUM(AM157:AP158)</f>
        <v>0</v>
      </c>
      <c r="AN159" s="462"/>
      <c r="AO159" s="462"/>
      <c r="AP159" s="463"/>
      <c r="AQ159" s="461">
        <f t="shared" ref="AQ159" si="102">SUM(AQ157:AT158)</f>
        <v>0</v>
      </c>
      <c r="AR159" s="462"/>
      <c r="AS159" s="462"/>
      <c r="AT159" s="463"/>
      <c r="AU159" s="461">
        <f t="shared" ref="AU159" si="103">SUM(AU157:AX158)</f>
        <v>0</v>
      </c>
      <c r="AV159" s="462"/>
      <c r="AW159" s="462"/>
      <c r="AX159" s="463"/>
      <c r="AY159" s="461">
        <f t="shared" ref="AY159" si="104">SUM(AY157:BB158)</f>
        <v>0</v>
      </c>
      <c r="AZ159" s="462"/>
      <c r="BA159" s="462"/>
      <c r="BB159" s="463"/>
      <c r="BC159" s="461">
        <f t="shared" ref="BC159" si="105">SUM(BC157:BF158)</f>
        <v>0</v>
      </c>
      <c r="BD159" s="462"/>
      <c r="BE159" s="462"/>
      <c r="BF159" s="463"/>
      <c r="BG159" s="444" t="str">
        <f t="shared" si="93"/>
        <v>n.é.</v>
      </c>
      <c r="BH159" s="445"/>
    </row>
    <row r="160" spans="1:60" ht="20.100000000000001" customHeight="1">
      <c r="A160" s="372" t="s">
        <v>547</v>
      </c>
      <c r="B160" s="373"/>
      <c r="C160" s="397" t="s">
        <v>68</v>
      </c>
      <c r="D160" s="398"/>
      <c r="E160" s="398"/>
      <c r="F160" s="398"/>
      <c r="G160" s="398"/>
      <c r="H160" s="398"/>
      <c r="I160" s="398"/>
      <c r="J160" s="398"/>
      <c r="K160" s="398"/>
      <c r="L160" s="398"/>
      <c r="M160" s="398"/>
      <c r="N160" s="398"/>
      <c r="O160" s="398"/>
      <c r="P160" s="398"/>
      <c r="Q160" s="398"/>
      <c r="R160" s="398"/>
      <c r="S160" s="398"/>
      <c r="T160" s="398"/>
      <c r="U160" s="398"/>
      <c r="V160" s="398"/>
      <c r="W160" s="398"/>
      <c r="X160" s="398"/>
      <c r="Y160" s="398"/>
      <c r="Z160" s="398"/>
      <c r="AA160" s="398"/>
      <c r="AB160" s="399"/>
      <c r="AC160" s="385" t="s">
        <v>87</v>
      </c>
      <c r="AD160" s="386"/>
      <c r="AE160" s="449">
        <f>AE161+AE162+AE163</f>
        <v>18110</v>
      </c>
      <c r="AF160" s="450"/>
      <c r="AG160" s="450"/>
      <c r="AH160" s="451"/>
      <c r="AI160" s="449"/>
      <c r="AJ160" s="450"/>
      <c r="AK160" s="450"/>
      <c r="AL160" s="451"/>
      <c r="AM160" s="449"/>
      <c r="AN160" s="450"/>
      <c r="AO160" s="450"/>
      <c r="AP160" s="451"/>
      <c r="AQ160" s="449"/>
      <c r="AR160" s="450"/>
      <c r="AS160" s="450"/>
      <c r="AT160" s="451"/>
      <c r="AU160" s="449"/>
      <c r="AV160" s="450"/>
      <c r="AW160" s="450"/>
      <c r="AX160" s="451"/>
      <c r="AY160" s="449"/>
      <c r="AZ160" s="450"/>
      <c r="BA160" s="450"/>
      <c r="BB160" s="451"/>
      <c r="BC160" s="449"/>
      <c r="BD160" s="450"/>
      <c r="BE160" s="450"/>
      <c r="BF160" s="451"/>
      <c r="BG160" s="452" t="str">
        <f t="shared" si="93"/>
        <v>n.é.</v>
      </c>
      <c r="BH160" s="453"/>
    </row>
    <row r="161" spans="1:60" s="7" customFormat="1" ht="20.100000000000001" customHeight="1">
      <c r="A161" s="477" t="s">
        <v>477</v>
      </c>
      <c r="B161" s="478"/>
      <c r="C161" s="479" t="s">
        <v>498</v>
      </c>
      <c r="D161" s="480"/>
      <c r="E161" s="480"/>
      <c r="F161" s="480"/>
      <c r="G161" s="480"/>
      <c r="H161" s="480"/>
      <c r="I161" s="480"/>
      <c r="J161" s="480"/>
      <c r="K161" s="480"/>
      <c r="L161" s="480"/>
      <c r="M161" s="480"/>
      <c r="N161" s="480"/>
      <c r="O161" s="480"/>
      <c r="P161" s="480"/>
      <c r="Q161" s="480"/>
      <c r="R161" s="480"/>
      <c r="S161" s="480"/>
      <c r="T161" s="480"/>
      <c r="U161" s="480"/>
      <c r="V161" s="480"/>
      <c r="W161" s="480"/>
      <c r="X161" s="480"/>
      <c r="Y161" s="480"/>
      <c r="Z161" s="480"/>
      <c r="AA161" s="480"/>
      <c r="AB161" s="481"/>
      <c r="AC161" s="482" t="s">
        <v>477</v>
      </c>
      <c r="AD161" s="483"/>
      <c r="AE161" s="484">
        <v>8800</v>
      </c>
      <c r="AF161" s="485"/>
      <c r="AG161" s="485"/>
      <c r="AH161" s="486"/>
      <c r="AI161" s="484"/>
      <c r="AJ161" s="485"/>
      <c r="AK161" s="485"/>
      <c r="AL161" s="486"/>
      <c r="AM161" s="446" t="s">
        <v>710</v>
      </c>
      <c r="AN161" s="447"/>
      <c r="AO161" s="447"/>
      <c r="AP161" s="448"/>
      <c r="AQ161" s="446" t="s">
        <v>710</v>
      </c>
      <c r="AR161" s="447"/>
      <c r="AS161" s="447"/>
      <c r="AT161" s="448"/>
      <c r="AU161" s="446" t="s">
        <v>710</v>
      </c>
      <c r="AV161" s="447"/>
      <c r="AW161" s="447"/>
      <c r="AX161" s="448"/>
      <c r="AY161" s="446" t="s">
        <v>710</v>
      </c>
      <c r="AZ161" s="447"/>
      <c r="BA161" s="447"/>
      <c r="BB161" s="448"/>
      <c r="BC161" s="446" t="s">
        <v>710</v>
      </c>
      <c r="BD161" s="447"/>
      <c r="BE161" s="447"/>
      <c r="BF161" s="448"/>
      <c r="BG161" s="487" t="s">
        <v>713</v>
      </c>
      <c r="BH161" s="488"/>
    </row>
    <row r="162" spans="1:60" s="7" customFormat="1" ht="20.100000000000001" customHeight="1">
      <c r="A162" s="477" t="s">
        <v>477</v>
      </c>
      <c r="B162" s="478"/>
      <c r="C162" s="479" t="s">
        <v>499</v>
      </c>
      <c r="D162" s="480"/>
      <c r="E162" s="480"/>
      <c r="F162" s="480"/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80"/>
      <c r="R162" s="480"/>
      <c r="S162" s="480"/>
      <c r="T162" s="480"/>
      <c r="U162" s="480"/>
      <c r="V162" s="480"/>
      <c r="W162" s="480"/>
      <c r="X162" s="480"/>
      <c r="Y162" s="480"/>
      <c r="Z162" s="480"/>
      <c r="AA162" s="480"/>
      <c r="AB162" s="481"/>
      <c r="AC162" s="482" t="s">
        <v>477</v>
      </c>
      <c r="AD162" s="483"/>
      <c r="AE162" s="484">
        <v>8320</v>
      </c>
      <c r="AF162" s="485"/>
      <c r="AG162" s="485"/>
      <c r="AH162" s="486"/>
      <c r="AI162" s="484"/>
      <c r="AJ162" s="485"/>
      <c r="AK162" s="485"/>
      <c r="AL162" s="486"/>
      <c r="AM162" s="446" t="s">
        <v>710</v>
      </c>
      <c r="AN162" s="447"/>
      <c r="AO162" s="447"/>
      <c r="AP162" s="448"/>
      <c r="AQ162" s="446" t="s">
        <v>710</v>
      </c>
      <c r="AR162" s="447"/>
      <c r="AS162" s="447"/>
      <c r="AT162" s="448"/>
      <c r="AU162" s="446" t="s">
        <v>710</v>
      </c>
      <c r="AV162" s="447"/>
      <c r="AW162" s="447"/>
      <c r="AX162" s="448"/>
      <c r="AY162" s="446" t="s">
        <v>710</v>
      </c>
      <c r="AZ162" s="447"/>
      <c r="BA162" s="447"/>
      <c r="BB162" s="448"/>
      <c r="BC162" s="446" t="s">
        <v>710</v>
      </c>
      <c r="BD162" s="447"/>
      <c r="BE162" s="447"/>
      <c r="BF162" s="448"/>
      <c r="BG162" s="487" t="s">
        <v>713</v>
      </c>
      <c r="BH162" s="488"/>
    </row>
    <row r="163" spans="1:60" s="7" customFormat="1" ht="20.100000000000001" customHeight="1">
      <c r="A163" s="477" t="s">
        <v>477</v>
      </c>
      <c r="B163" s="478"/>
      <c r="C163" s="479" t="s">
        <v>500</v>
      </c>
      <c r="D163" s="480"/>
      <c r="E163" s="480"/>
      <c r="F163" s="480"/>
      <c r="G163" s="480"/>
      <c r="H163" s="480"/>
      <c r="I163" s="480"/>
      <c r="J163" s="480"/>
      <c r="K163" s="480"/>
      <c r="L163" s="480"/>
      <c r="M163" s="480"/>
      <c r="N163" s="480"/>
      <c r="O163" s="480"/>
      <c r="P163" s="480"/>
      <c r="Q163" s="480"/>
      <c r="R163" s="480"/>
      <c r="S163" s="480"/>
      <c r="T163" s="480"/>
      <c r="U163" s="480"/>
      <c r="V163" s="480"/>
      <c r="W163" s="480"/>
      <c r="X163" s="480"/>
      <c r="Y163" s="480"/>
      <c r="Z163" s="480"/>
      <c r="AA163" s="480"/>
      <c r="AB163" s="481"/>
      <c r="AC163" s="482" t="s">
        <v>477</v>
      </c>
      <c r="AD163" s="483"/>
      <c r="AE163" s="484">
        <v>990</v>
      </c>
      <c r="AF163" s="485"/>
      <c r="AG163" s="485"/>
      <c r="AH163" s="486"/>
      <c r="AI163" s="484"/>
      <c r="AJ163" s="485"/>
      <c r="AK163" s="485"/>
      <c r="AL163" s="486"/>
      <c r="AM163" s="446" t="s">
        <v>710</v>
      </c>
      <c r="AN163" s="447"/>
      <c r="AO163" s="447"/>
      <c r="AP163" s="448"/>
      <c r="AQ163" s="446" t="s">
        <v>710</v>
      </c>
      <c r="AR163" s="447"/>
      <c r="AS163" s="447"/>
      <c r="AT163" s="448"/>
      <c r="AU163" s="446" t="s">
        <v>710</v>
      </c>
      <c r="AV163" s="447"/>
      <c r="AW163" s="447"/>
      <c r="AX163" s="448"/>
      <c r="AY163" s="446" t="s">
        <v>710</v>
      </c>
      <c r="AZ163" s="447"/>
      <c r="BA163" s="447"/>
      <c r="BB163" s="448"/>
      <c r="BC163" s="446" t="s">
        <v>710</v>
      </c>
      <c r="BD163" s="447"/>
      <c r="BE163" s="447"/>
      <c r="BF163" s="448"/>
      <c r="BG163" s="487" t="s">
        <v>713</v>
      </c>
      <c r="BH163" s="488"/>
    </row>
    <row r="164" spans="1:60" ht="20.100000000000001" customHeight="1">
      <c r="A164" s="372" t="s">
        <v>763</v>
      </c>
      <c r="B164" s="373"/>
      <c r="C164" s="397" t="s">
        <v>69</v>
      </c>
      <c r="D164" s="398"/>
      <c r="E164" s="398"/>
      <c r="F164" s="398"/>
      <c r="G164" s="398"/>
      <c r="H164" s="398"/>
      <c r="I164" s="398"/>
      <c r="J164" s="398"/>
      <c r="K164" s="398"/>
      <c r="L164" s="398"/>
      <c r="M164" s="398"/>
      <c r="N164" s="398"/>
      <c r="O164" s="398"/>
      <c r="P164" s="398"/>
      <c r="Q164" s="398"/>
      <c r="R164" s="398"/>
      <c r="S164" s="398"/>
      <c r="T164" s="398"/>
      <c r="U164" s="398"/>
      <c r="V164" s="398"/>
      <c r="W164" s="398"/>
      <c r="X164" s="398"/>
      <c r="Y164" s="398"/>
      <c r="Z164" s="398"/>
      <c r="AA164" s="398"/>
      <c r="AB164" s="399"/>
      <c r="AC164" s="385" t="s">
        <v>88</v>
      </c>
      <c r="AD164" s="386"/>
      <c r="AE164" s="449">
        <v>250</v>
      </c>
      <c r="AF164" s="450"/>
      <c r="AG164" s="450"/>
      <c r="AH164" s="451"/>
      <c r="AI164" s="449"/>
      <c r="AJ164" s="450"/>
      <c r="AK164" s="450"/>
      <c r="AL164" s="451"/>
      <c r="AM164" s="449"/>
      <c r="AN164" s="450"/>
      <c r="AO164" s="450"/>
      <c r="AP164" s="451"/>
      <c r="AQ164" s="449"/>
      <c r="AR164" s="450"/>
      <c r="AS164" s="450"/>
      <c r="AT164" s="451"/>
      <c r="AU164" s="449"/>
      <c r="AV164" s="450"/>
      <c r="AW164" s="450"/>
      <c r="AX164" s="451"/>
      <c r="AY164" s="449"/>
      <c r="AZ164" s="450"/>
      <c r="BA164" s="450"/>
      <c r="BB164" s="451"/>
      <c r="BC164" s="449"/>
      <c r="BD164" s="450"/>
      <c r="BE164" s="450"/>
      <c r="BF164" s="451"/>
      <c r="BG164" s="452" t="str">
        <f t="shared" si="93"/>
        <v>n.é.</v>
      </c>
      <c r="BH164" s="453"/>
    </row>
    <row r="165" spans="1:60" ht="20.100000000000001" customHeight="1">
      <c r="A165" s="372" t="s">
        <v>764</v>
      </c>
      <c r="B165" s="373"/>
      <c r="C165" s="397" t="s">
        <v>70</v>
      </c>
      <c r="D165" s="398"/>
      <c r="E165" s="398"/>
      <c r="F165" s="398"/>
      <c r="G165" s="398"/>
      <c r="H165" s="398"/>
      <c r="I165" s="398"/>
      <c r="J165" s="398"/>
      <c r="K165" s="398"/>
      <c r="L165" s="398"/>
      <c r="M165" s="398"/>
      <c r="N165" s="398"/>
      <c r="O165" s="398"/>
      <c r="P165" s="398"/>
      <c r="Q165" s="398"/>
      <c r="R165" s="398"/>
      <c r="S165" s="398"/>
      <c r="T165" s="398"/>
      <c r="U165" s="398"/>
      <c r="V165" s="398"/>
      <c r="W165" s="398"/>
      <c r="X165" s="398"/>
      <c r="Y165" s="398"/>
      <c r="Z165" s="398"/>
      <c r="AA165" s="398"/>
      <c r="AB165" s="399"/>
      <c r="AC165" s="385" t="s">
        <v>89</v>
      </c>
      <c r="AD165" s="386"/>
      <c r="AE165" s="449">
        <v>250</v>
      </c>
      <c r="AF165" s="450"/>
      <c r="AG165" s="450"/>
      <c r="AH165" s="451"/>
      <c r="AI165" s="449"/>
      <c r="AJ165" s="450"/>
      <c r="AK165" s="450"/>
      <c r="AL165" s="451"/>
      <c r="AM165" s="449"/>
      <c r="AN165" s="450"/>
      <c r="AO165" s="450"/>
      <c r="AP165" s="451"/>
      <c r="AQ165" s="449"/>
      <c r="AR165" s="450"/>
      <c r="AS165" s="450"/>
      <c r="AT165" s="451"/>
      <c r="AU165" s="449"/>
      <c r="AV165" s="450"/>
      <c r="AW165" s="450"/>
      <c r="AX165" s="451"/>
      <c r="AY165" s="449"/>
      <c r="AZ165" s="450"/>
      <c r="BA165" s="450"/>
      <c r="BB165" s="451"/>
      <c r="BC165" s="449"/>
      <c r="BD165" s="450"/>
      <c r="BE165" s="450"/>
      <c r="BF165" s="451"/>
      <c r="BG165" s="452" t="str">
        <f t="shared" si="93"/>
        <v>n.é.</v>
      </c>
      <c r="BH165" s="453"/>
    </row>
    <row r="166" spans="1:60" ht="20.100000000000001" customHeight="1">
      <c r="A166" s="372" t="s">
        <v>765</v>
      </c>
      <c r="B166" s="373"/>
      <c r="C166" s="397" t="s">
        <v>71</v>
      </c>
      <c r="D166" s="398"/>
      <c r="E166" s="398"/>
      <c r="F166" s="398"/>
      <c r="G166" s="398"/>
      <c r="H166" s="398"/>
      <c r="I166" s="398"/>
      <c r="J166" s="398"/>
      <c r="K166" s="398"/>
      <c r="L166" s="398"/>
      <c r="M166" s="398"/>
      <c r="N166" s="398"/>
      <c r="O166" s="398"/>
      <c r="P166" s="398"/>
      <c r="Q166" s="398"/>
      <c r="R166" s="398"/>
      <c r="S166" s="398"/>
      <c r="T166" s="398"/>
      <c r="U166" s="398"/>
      <c r="V166" s="398"/>
      <c r="W166" s="398"/>
      <c r="X166" s="398"/>
      <c r="Y166" s="398"/>
      <c r="Z166" s="398"/>
      <c r="AA166" s="398"/>
      <c r="AB166" s="399"/>
      <c r="AC166" s="385" t="s">
        <v>90</v>
      </c>
      <c r="AD166" s="386"/>
      <c r="AE166" s="449">
        <v>4500</v>
      </c>
      <c r="AF166" s="450"/>
      <c r="AG166" s="450"/>
      <c r="AH166" s="451"/>
      <c r="AI166" s="449"/>
      <c r="AJ166" s="450"/>
      <c r="AK166" s="450"/>
      <c r="AL166" s="451"/>
      <c r="AM166" s="449"/>
      <c r="AN166" s="450"/>
      <c r="AO166" s="450"/>
      <c r="AP166" s="451"/>
      <c r="AQ166" s="449"/>
      <c r="AR166" s="450"/>
      <c r="AS166" s="450"/>
      <c r="AT166" s="451"/>
      <c r="AU166" s="449"/>
      <c r="AV166" s="450"/>
      <c r="AW166" s="450"/>
      <c r="AX166" s="451"/>
      <c r="AY166" s="449"/>
      <c r="AZ166" s="450"/>
      <c r="BA166" s="450"/>
      <c r="BB166" s="451"/>
      <c r="BC166" s="449"/>
      <c r="BD166" s="450"/>
      <c r="BE166" s="450"/>
      <c r="BF166" s="451"/>
      <c r="BG166" s="452" t="str">
        <f t="shared" si="93"/>
        <v>n.é.</v>
      </c>
      <c r="BH166" s="453"/>
    </row>
    <row r="167" spans="1:60" ht="20.100000000000001" customHeight="1">
      <c r="A167" s="372" t="s">
        <v>766</v>
      </c>
      <c r="B167" s="373"/>
      <c r="C167" s="492" t="s">
        <v>72</v>
      </c>
      <c r="D167" s="493"/>
      <c r="E167" s="493"/>
      <c r="F167" s="493"/>
      <c r="G167" s="493"/>
      <c r="H167" s="493"/>
      <c r="I167" s="493"/>
      <c r="J167" s="493"/>
      <c r="K167" s="493"/>
      <c r="L167" s="493"/>
      <c r="M167" s="493"/>
      <c r="N167" s="493"/>
      <c r="O167" s="493"/>
      <c r="P167" s="493"/>
      <c r="Q167" s="493"/>
      <c r="R167" s="493"/>
      <c r="S167" s="493"/>
      <c r="T167" s="493"/>
      <c r="U167" s="493"/>
      <c r="V167" s="493"/>
      <c r="W167" s="493"/>
      <c r="X167" s="493"/>
      <c r="Y167" s="493"/>
      <c r="Z167" s="493"/>
      <c r="AA167" s="493"/>
      <c r="AB167" s="494"/>
      <c r="AC167" s="385" t="s">
        <v>91</v>
      </c>
      <c r="AD167" s="386"/>
      <c r="AE167" s="449"/>
      <c r="AF167" s="450"/>
      <c r="AG167" s="450"/>
      <c r="AH167" s="451"/>
      <c r="AI167" s="449"/>
      <c r="AJ167" s="450"/>
      <c r="AK167" s="450"/>
      <c r="AL167" s="451"/>
      <c r="AM167" s="449"/>
      <c r="AN167" s="450"/>
      <c r="AO167" s="450"/>
      <c r="AP167" s="451"/>
      <c r="AQ167" s="449"/>
      <c r="AR167" s="450"/>
      <c r="AS167" s="450"/>
      <c r="AT167" s="451"/>
      <c r="AU167" s="449"/>
      <c r="AV167" s="450"/>
      <c r="AW167" s="450"/>
      <c r="AX167" s="451"/>
      <c r="AY167" s="449"/>
      <c r="AZ167" s="450"/>
      <c r="BA167" s="450"/>
      <c r="BB167" s="451"/>
      <c r="BC167" s="449"/>
      <c r="BD167" s="450"/>
      <c r="BE167" s="450"/>
      <c r="BF167" s="451"/>
      <c r="BG167" s="452" t="str">
        <f t="shared" si="93"/>
        <v>n.é.</v>
      </c>
      <c r="BH167" s="453"/>
    </row>
    <row r="168" spans="1:60" ht="20.100000000000001" customHeight="1">
      <c r="A168" s="372" t="s">
        <v>767</v>
      </c>
      <c r="B168" s="373"/>
      <c r="C168" s="374" t="s">
        <v>73</v>
      </c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6"/>
      <c r="AC168" s="385" t="s">
        <v>94</v>
      </c>
      <c r="AD168" s="386"/>
      <c r="AE168" s="449">
        <v>4735</v>
      </c>
      <c r="AF168" s="450"/>
      <c r="AG168" s="450"/>
      <c r="AH168" s="451"/>
      <c r="AI168" s="449"/>
      <c r="AJ168" s="450"/>
      <c r="AK168" s="450"/>
      <c r="AL168" s="451"/>
      <c r="AM168" s="449"/>
      <c r="AN168" s="450"/>
      <c r="AO168" s="450"/>
      <c r="AP168" s="451"/>
      <c r="AQ168" s="449"/>
      <c r="AR168" s="450"/>
      <c r="AS168" s="450"/>
      <c r="AT168" s="451"/>
      <c r="AU168" s="449"/>
      <c r="AV168" s="450"/>
      <c r="AW168" s="450"/>
      <c r="AX168" s="451"/>
      <c r="AY168" s="449"/>
      <c r="AZ168" s="450"/>
      <c r="BA168" s="450"/>
      <c r="BB168" s="451"/>
      <c r="BC168" s="449"/>
      <c r="BD168" s="450"/>
      <c r="BE168" s="450"/>
      <c r="BF168" s="451"/>
      <c r="BG168" s="452" t="str">
        <f t="shared" si="93"/>
        <v>n.é.</v>
      </c>
      <c r="BH168" s="453"/>
    </row>
    <row r="169" spans="1:60" ht="20.100000000000001" customHeight="1">
      <c r="A169" s="372" t="s">
        <v>768</v>
      </c>
      <c r="B169" s="373"/>
      <c r="C169" s="397" t="s">
        <v>74</v>
      </c>
      <c r="D169" s="398"/>
      <c r="E169" s="398"/>
      <c r="F169" s="398"/>
      <c r="G169" s="398"/>
      <c r="H169" s="398"/>
      <c r="I169" s="398"/>
      <c r="J169" s="398"/>
      <c r="K169" s="398"/>
      <c r="L169" s="398"/>
      <c r="M169" s="398"/>
      <c r="N169" s="398"/>
      <c r="O169" s="398"/>
      <c r="P169" s="398"/>
      <c r="Q169" s="398"/>
      <c r="R169" s="398"/>
      <c r="S169" s="398"/>
      <c r="T169" s="398"/>
      <c r="U169" s="398"/>
      <c r="V169" s="398"/>
      <c r="W169" s="398"/>
      <c r="X169" s="398"/>
      <c r="Y169" s="398"/>
      <c r="Z169" s="398"/>
      <c r="AA169" s="398"/>
      <c r="AB169" s="399"/>
      <c r="AC169" s="385" t="s">
        <v>95</v>
      </c>
      <c r="AD169" s="386"/>
      <c r="AE169" s="449">
        <v>4500</v>
      </c>
      <c r="AF169" s="450"/>
      <c r="AG169" s="450"/>
      <c r="AH169" s="451"/>
      <c r="AI169" s="449"/>
      <c r="AJ169" s="450"/>
      <c r="AK169" s="450"/>
      <c r="AL169" s="451"/>
      <c r="AM169" s="449"/>
      <c r="AN169" s="450"/>
      <c r="AO169" s="450"/>
      <c r="AP169" s="451"/>
      <c r="AQ169" s="449"/>
      <c r="AR169" s="450"/>
      <c r="AS169" s="450"/>
      <c r="AT169" s="451"/>
      <c r="AU169" s="449"/>
      <c r="AV169" s="450"/>
      <c r="AW169" s="450"/>
      <c r="AX169" s="451"/>
      <c r="AY169" s="449"/>
      <c r="AZ169" s="450"/>
      <c r="BA169" s="450"/>
      <c r="BB169" s="451"/>
      <c r="BC169" s="449"/>
      <c r="BD169" s="450"/>
      <c r="BE169" s="450"/>
      <c r="BF169" s="451"/>
      <c r="BG169" s="452" t="str">
        <f t="shared" si="93"/>
        <v>n.é.</v>
      </c>
      <c r="BH169" s="453"/>
    </row>
    <row r="170" spans="1:60" ht="20.100000000000001" customHeight="1">
      <c r="A170" s="464" t="s">
        <v>769</v>
      </c>
      <c r="B170" s="465"/>
      <c r="C170" s="498" t="s">
        <v>913</v>
      </c>
      <c r="D170" s="499"/>
      <c r="E170" s="499"/>
      <c r="F170" s="499"/>
      <c r="G170" s="499"/>
      <c r="H170" s="499"/>
      <c r="I170" s="499"/>
      <c r="J170" s="499"/>
      <c r="K170" s="499"/>
      <c r="L170" s="499"/>
      <c r="M170" s="499"/>
      <c r="N170" s="499"/>
      <c r="O170" s="499"/>
      <c r="P170" s="499"/>
      <c r="Q170" s="499"/>
      <c r="R170" s="499"/>
      <c r="S170" s="499"/>
      <c r="T170" s="499"/>
      <c r="U170" s="499"/>
      <c r="V170" s="499"/>
      <c r="W170" s="499"/>
      <c r="X170" s="499"/>
      <c r="Y170" s="499"/>
      <c r="Z170" s="499"/>
      <c r="AA170" s="499"/>
      <c r="AB170" s="500"/>
      <c r="AC170" s="501" t="s">
        <v>96</v>
      </c>
      <c r="AD170" s="502"/>
      <c r="AE170" s="461">
        <f>SUM(AE160:AH169)-SUM(AE161:AH163)</f>
        <v>32345</v>
      </c>
      <c r="AF170" s="462"/>
      <c r="AG170" s="462"/>
      <c r="AH170" s="463"/>
      <c r="AI170" s="461">
        <f t="shared" ref="AI170" si="106">SUM(AI160:AL169)-SUM(AI161:AL163)</f>
        <v>0</v>
      </c>
      <c r="AJ170" s="462"/>
      <c r="AK170" s="462"/>
      <c r="AL170" s="463"/>
      <c r="AM170" s="461">
        <f t="shared" ref="AM170" si="107">SUM(AM160:AP169)-SUM(AM161:AP163)</f>
        <v>0</v>
      </c>
      <c r="AN170" s="462"/>
      <c r="AO170" s="462"/>
      <c r="AP170" s="463"/>
      <c r="AQ170" s="461">
        <f t="shared" ref="AQ170" si="108">SUM(AQ160:AT169)-SUM(AQ161:AT163)</f>
        <v>0</v>
      </c>
      <c r="AR170" s="462"/>
      <c r="AS170" s="462"/>
      <c r="AT170" s="463"/>
      <c r="AU170" s="461">
        <f t="shared" ref="AU170" si="109">SUM(AU160:AX169)-SUM(AU161:AX163)</f>
        <v>0</v>
      </c>
      <c r="AV170" s="462"/>
      <c r="AW170" s="462"/>
      <c r="AX170" s="463"/>
      <c r="AY170" s="461">
        <f t="shared" ref="AY170" si="110">SUM(AY160:BB169)-SUM(AY161:BB163)</f>
        <v>0</v>
      </c>
      <c r="AZ170" s="462"/>
      <c r="BA170" s="462"/>
      <c r="BB170" s="463"/>
      <c r="BC170" s="461">
        <f t="shared" ref="BC170" si="111">SUM(BC160:BF169)-SUM(BC161:BF163)</f>
        <v>0</v>
      </c>
      <c r="BD170" s="462"/>
      <c r="BE170" s="462"/>
      <c r="BF170" s="463"/>
      <c r="BG170" s="444" t="str">
        <f t="shared" si="93"/>
        <v>n.é.</v>
      </c>
      <c r="BH170" s="445"/>
    </row>
    <row r="171" spans="1:60" ht="20.100000000000001" customHeight="1">
      <c r="A171" s="372" t="s">
        <v>770</v>
      </c>
      <c r="B171" s="373"/>
      <c r="C171" s="397" t="s">
        <v>75</v>
      </c>
      <c r="D171" s="398"/>
      <c r="E171" s="398"/>
      <c r="F171" s="398"/>
      <c r="G171" s="398"/>
      <c r="H171" s="398"/>
      <c r="I171" s="398"/>
      <c r="J171" s="398"/>
      <c r="K171" s="398"/>
      <c r="L171" s="398"/>
      <c r="M171" s="398"/>
      <c r="N171" s="398"/>
      <c r="O171" s="398"/>
      <c r="P171" s="398"/>
      <c r="Q171" s="398"/>
      <c r="R171" s="398"/>
      <c r="S171" s="398"/>
      <c r="T171" s="398"/>
      <c r="U171" s="398"/>
      <c r="V171" s="398"/>
      <c r="W171" s="398"/>
      <c r="X171" s="398"/>
      <c r="Y171" s="398"/>
      <c r="Z171" s="398"/>
      <c r="AA171" s="398"/>
      <c r="AB171" s="399"/>
      <c r="AC171" s="385" t="s">
        <v>97</v>
      </c>
      <c r="AD171" s="386"/>
      <c r="AE171" s="449"/>
      <c r="AF171" s="450"/>
      <c r="AG171" s="450"/>
      <c r="AH171" s="451"/>
      <c r="AI171" s="449"/>
      <c r="AJ171" s="450"/>
      <c r="AK171" s="450"/>
      <c r="AL171" s="451"/>
      <c r="AM171" s="449"/>
      <c r="AN171" s="450"/>
      <c r="AO171" s="450"/>
      <c r="AP171" s="451"/>
      <c r="AQ171" s="449"/>
      <c r="AR171" s="450"/>
      <c r="AS171" s="450"/>
      <c r="AT171" s="451"/>
      <c r="AU171" s="449"/>
      <c r="AV171" s="450"/>
      <c r="AW171" s="450"/>
      <c r="AX171" s="451"/>
      <c r="AY171" s="449"/>
      <c r="AZ171" s="450"/>
      <c r="BA171" s="450"/>
      <c r="BB171" s="451"/>
      <c r="BC171" s="449"/>
      <c r="BD171" s="450"/>
      <c r="BE171" s="450"/>
      <c r="BF171" s="451"/>
      <c r="BG171" s="452" t="str">
        <f t="shared" si="93"/>
        <v>n.é.</v>
      </c>
      <c r="BH171" s="453"/>
    </row>
    <row r="172" spans="1:60" ht="20.100000000000001" customHeight="1">
      <c r="A172" s="372" t="s">
        <v>771</v>
      </c>
      <c r="B172" s="373"/>
      <c r="C172" s="397" t="s">
        <v>76</v>
      </c>
      <c r="D172" s="398"/>
      <c r="E172" s="398"/>
      <c r="F172" s="398"/>
      <c r="G172" s="398"/>
      <c r="H172" s="398"/>
      <c r="I172" s="398"/>
      <c r="J172" s="398"/>
      <c r="K172" s="398"/>
      <c r="L172" s="398"/>
      <c r="M172" s="398"/>
      <c r="N172" s="398"/>
      <c r="O172" s="398"/>
      <c r="P172" s="398"/>
      <c r="Q172" s="398"/>
      <c r="R172" s="398"/>
      <c r="S172" s="398"/>
      <c r="T172" s="398"/>
      <c r="U172" s="398"/>
      <c r="V172" s="398"/>
      <c r="W172" s="398"/>
      <c r="X172" s="398"/>
      <c r="Y172" s="398"/>
      <c r="Z172" s="398"/>
      <c r="AA172" s="398"/>
      <c r="AB172" s="399"/>
      <c r="AC172" s="385" t="s">
        <v>98</v>
      </c>
      <c r="AD172" s="386"/>
      <c r="AE172" s="449">
        <v>100</v>
      </c>
      <c r="AF172" s="450"/>
      <c r="AG172" s="450"/>
      <c r="AH172" s="451"/>
      <c r="AI172" s="449"/>
      <c r="AJ172" s="450"/>
      <c r="AK172" s="450"/>
      <c r="AL172" s="451"/>
      <c r="AM172" s="449"/>
      <c r="AN172" s="450"/>
      <c r="AO172" s="450"/>
      <c r="AP172" s="451"/>
      <c r="AQ172" s="449"/>
      <c r="AR172" s="450"/>
      <c r="AS172" s="450"/>
      <c r="AT172" s="451"/>
      <c r="AU172" s="449"/>
      <c r="AV172" s="450"/>
      <c r="AW172" s="450"/>
      <c r="AX172" s="451"/>
      <c r="AY172" s="449"/>
      <c r="AZ172" s="450"/>
      <c r="BA172" s="450"/>
      <c r="BB172" s="451"/>
      <c r="BC172" s="449"/>
      <c r="BD172" s="450"/>
      <c r="BE172" s="450"/>
      <c r="BF172" s="451"/>
      <c r="BG172" s="452" t="str">
        <f t="shared" si="93"/>
        <v>n.é.</v>
      </c>
      <c r="BH172" s="453"/>
    </row>
    <row r="173" spans="1:60" ht="20.100000000000001" customHeight="1">
      <c r="A173" s="464" t="s">
        <v>772</v>
      </c>
      <c r="B173" s="465"/>
      <c r="C173" s="498" t="s">
        <v>914</v>
      </c>
      <c r="D173" s="499"/>
      <c r="E173" s="499"/>
      <c r="F173" s="499"/>
      <c r="G173" s="499"/>
      <c r="H173" s="499"/>
      <c r="I173" s="499"/>
      <c r="J173" s="499"/>
      <c r="K173" s="499"/>
      <c r="L173" s="499"/>
      <c r="M173" s="499"/>
      <c r="N173" s="499"/>
      <c r="O173" s="499"/>
      <c r="P173" s="499"/>
      <c r="Q173" s="499"/>
      <c r="R173" s="499"/>
      <c r="S173" s="499"/>
      <c r="T173" s="499"/>
      <c r="U173" s="499"/>
      <c r="V173" s="499"/>
      <c r="W173" s="499"/>
      <c r="X173" s="499"/>
      <c r="Y173" s="499"/>
      <c r="Z173" s="499"/>
      <c r="AA173" s="499"/>
      <c r="AB173" s="500"/>
      <c r="AC173" s="501" t="s">
        <v>99</v>
      </c>
      <c r="AD173" s="502"/>
      <c r="AE173" s="461">
        <f>SUM(AE171:AH172)</f>
        <v>100</v>
      </c>
      <c r="AF173" s="462"/>
      <c r="AG173" s="462"/>
      <c r="AH173" s="463"/>
      <c r="AI173" s="461">
        <f t="shared" ref="AI173" si="112">SUM(AI171:AL172)</f>
        <v>0</v>
      </c>
      <c r="AJ173" s="462"/>
      <c r="AK173" s="462"/>
      <c r="AL173" s="463"/>
      <c r="AM173" s="461">
        <f t="shared" ref="AM173" si="113">SUM(AM171:AP172)</f>
        <v>0</v>
      </c>
      <c r="AN173" s="462"/>
      <c r="AO173" s="462"/>
      <c r="AP173" s="463"/>
      <c r="AQ173" s="461">
        <f t="shared" ref="AQ173" si="114">SUM(AQ171:AT172)</f>
        <v>0</v>
      </c>
      <c r="AR173" s="462"/>
      <c r="AS173" s="462"/>
      <c r="AT173" s="463"/>
      <c r="AU173" s="461">
        <f t="shared" ref="AU173" si="115">SUM(AU171:AX172)</f>
        <v>0</v>
      </c>
      <c r="AV173" s="462"/>
      <c r="AW173" s="462"/>
      <c r="AX173" s="463"/>
      <c r="AY173" s="461">
        <f t="shared" ref="AY173" si="116">SUM(AY171:BB172)</f>
        <v>0</v>
      </c>
      <c r="AZ173" s="462"/>
      <c r="BA173" s="462"/>
      <c r="BB173" s="463"/>
      <c r="BC173" s="461">
        <f t="shared" ref="BC173" si="117">SUM(BC171:BF172)</f>
        <v>0</v>
      </c>
      <c r="BD173" s="462"/>
      <c r="BE173" s="462"/>
      <c r="BF173" s="463"/>
      <c r="BG173" s="444" t="str">
        <f t="shared" si="93"/>
        <v>n.é.</v>
      </c>
      <c r="BH173" s="445"/>
    </row>
    <row r="174" spans="1:60" ht="20.100000000000001" customHeight="1">
      <c r="A174" s="438" t="s">
        <v>773</v>
      </c>
      <c r="B174" s="373"/>
      <c r="C174" s="397" t="s">
        <v>77</v>
      </c>
      <c r="D174" s="398"/>
      <c r="E174" s="398"/>
      <c r="F174" s="398"/>
      <c r="G174" s="398"/>
      <c r="H174" s="398"/>
      <c r="I174" s="398"/>
      <c r="J174" s="398"/>
      <c r="K174" s="398"/>
      <c r="L174" s="398"/>
      <c r="M174" s="398"/>
      <c r="N174" s="398"/>
      <c r="O174" s="398"/>
      <c r="P174" s="398"/>
      <c r="Q174" s="398"/>
      <c r="R174" s="398"/>
      <c r="S174" s="398"/>
      <c r="T174" s="398"/>
      <c r="U174" s="398"/>
      <c r="V174" s="398"/>
      <c r="W174" s="398"/>
      <c r="X174" s="398"/>
      <c r="Y174" s="398"/>
      <c r="Z174" s="398"/>
      <c r="AA174" s="398"/>
      <c r="AB174" s="399"/>
      <c r="AC174" s="385" t="s">
        <v>100</v>
      </c>
      <c r="AD174" s="386"/>
      <c r="AE174" s="449">
        <f>ROUND((AE156+AE159+AE170)*0.22,0)</f>
        <v>13197</v>
      </c>
      <c r="AF174" s="450"/>
      <c r="AG174" s="450"/>
      <c r="AH174" s="451"/>
      <c r="AI174" s="449"/>
      <c r="AJ174" s="450"/>
      <c r="AK174" s="450"/>
      <c r="AL174" s="451"/>
      <c r="AM174" s="449"/>
      <c r="AN174" s="450"/>
      <c r="AO174" s="450"/>
      <c r="AP174" s="451"/>
      <c r="AQ174" s="449"/>
      <c r="AR174" s="450"/>
      <c r="AS174" s="450"/>
      <c r="AT174" s="451"/>
      <c r="AU174" s="449"/>
      <c r="AV174" s="450"/>
      <c r="AW174" s="450"/>
      <c r="AX174" s="451"/>
      <c r="AY174" s="449"/>
      <c r="AZ174" s="450"/>
      <c r="BA174" s="450"/>
      <c r="BB174" s="451"/>
      <c r="BC174" s="449"/>
      <c r="BD174" s="450"/>
      <c r="BE174" s="450"/>
      <c r="BF174" s="451"/>
      <c r="BG174" s="452" t="str">
        <f t="shared" si="93"/>
        <v>n.é.</v>
      </c>
      <c r="BH174" s="453"/>
    </row>
    <row r="175" spans="1:60" ht="20.100000000000001" customHeight="1">
      <c r="A175" s="438" t="s">
        <v>774</v>
      </c>
      <c r="B175" s="373"/>
      <c r="C175" s="397" t="s">
        <v>78</v>
      </c>
      <c r="D175" s="398"/>
      <c r="E175" s="398"/>
      <c r="F175" s="398"/>
      <c r="G175" s="398"/>
      <c r="H175" s="398"/>
      <c r="I175" s="398"/>
      <c r="J175" s="398"/>
      <c r="K175" s="398"/>
      <c r="L175" s="398"/>
      <c r="M175" s="398"/>
      <c r="N175" s="398"/>
      <c r="O175" s="398"/>
      <c r="P175" s="398"/>
      <c r="Q175" s="398"/>
      <c r="R175" s="398"/>
      <c r="S175" s="398"/>
      <c r="T175" s="398"/>
      <c r="U175" s="398"/>
      <c r="V175" s="398"/>
      <c r="W175" s="398"/>
      <c r="X175" s="398"/>
      <c r="Y175" s="398"/>
      <c r="Z175" s="398"/>
      <c r="AA175" s="398"/>
      <c r="AB175" s="399"/>
      <c r="AC175" s="385" t="s">
        <v>101</v>
      </c>
      <c r="AD175" s="386"/>
      <c r="AE175" s="449">
        <v>5250</v>
      </c>
      <c r="AF175" s="450"/>
      <c r="AG175" s="450"/>
      <c r="AH175" s="451"/>
      <c r="AI175" s="449"/>
      <c r="AJ175" s="450"/>
      <c r="AK175" s="450"/>
      <c r="AL175" s="451"/>
      <c r="AM175" s="449"/>
      <c r="AN175" s="450"/>
      <c r="AO175" s="450"/>
      <c r="AP175" s="451"/>
      <c r="AQ175" s="449"/>
      <c r="AR175" s="450"/>
      <c r="AS175" s="450"/>
      <c r="AT175" s="451"/>
      <c r="AU175" s="449"/>
      <c r="AV175" s="450"/>
      <c r="AW175" s="450"/>
      <c r="AX175" s="451"/>
      <c r="AY175" s="449"/>
      <c r="AZ175" s="450"/>
      <c r="BA175" s="450"/>
      <c r="BB175" s="451"/>
      <c r="BC175" s="449"/>
      <c r="BD175" s="450"/>
      <c r="BE175" s="450"/>
      <c r="BF175" s="451"/>
      <c r="BG175" s="452" t="str">
        <f t="shared" si="93"/>
        <v>n.é.</v>
      </c>
      <c r="BH175" s="453"/>
    </row>
    <row r="176" spans="1:60" ht="20.100000000000001" customHeight="1">
      <c r="A176" s="438" t="s">
        <v>775</v>
      </c>
      <c r="B176" s="373"/>
      <c r="C176" s="397" t="s">
        <v>79</v>
      </c>
      <c r="D176" s="398"/>
      <c r="E176" s="398"/>
      <c r="F176" s="398"/>
      <c r="G176" s="398"/>
      <c r="H176" s="398"/>
      <c r="I176" s="398"/>
      <c r="J176" s="398"/>
      <c r="K176" s="398"/>
      <c r="L176" s="398"/>
      <c r="M176" s="398"/>
      <c r="N176" s="398"/>
      <c r="O176" s="398"/>
      <c r="P176" s="398"/>
      <c r="Q176" s="398"/>
      <c r="R176" s="398"/>
      <c r="S176" s="398"/>
      <c r="T176" s="398"/>
      <c r="U176" s="398"/>
      <c r="V176" s="398"/>
      <c r="W176" s="398"/>
      <c r="X176" s="398"/>
      <c r="Y176" s="398"/>
      <c r="Z176" s="398"/>
      <c r="AA176" s="398"/>
      <c r="AB176" s="399"/>
      <c r="AC176" s="385" t="s">
        <v>102</v>
      </c>
      <c r="AD176" s="386"/>
      <c r="AE176" s="449"/>
      <c r="AF176" s="450"/>
      <c r="AG176" s="450"/>
      <c r="AH176" s="451"/>
      <c r="AI176" s="449"/>
      <c r="AJ176" s="450"/>
      <c r="AK176" s="450"/>
      <c r="AL176" s="451"/>
      <c r="AM176" s="449"/>
      <c r="AN176" s="450"/>
      <c r="AO176" s="450"/>
      <c r="AP176" s="451"/>
      <c r="AQ176" s="449"/>
      <c r="AR176" s="450"/>
      <c r="AS176" s="450"/>
      <c r="AT176" s="451"/>
      <c r="AU176" s="449"/>
      <c r="AV176" s="450"/>
      <c r="AW176" s="450"/>
      <c r="AX176" s="451"/>
      <c r="AY176" s="449"/>
      <c r="AZ176" s="450"/>
      <c r="BA176" s="450"/>
      <c r="BB176" s="451"/>
      <c r="BC176" s="449"/>
      <c r="BD176" s="450"/>
      <c r="BE176" s="450"/>
      <c r="BF176" s="451"/>
      <c r="BG176" s="452" t="str">
        <f t="shared" si="93"/>
        <v>n.é.</v>
      </c>
      <c r="BH176" s="453"/>
    </row>
    <row r="177" spans="1:60" ht="20.100000000000001" customHeight="1">
      <c r="A177" s="438" t="s">
        <v>776</v>
      </c>
      <c r="B177" s="373"/>
      <c r="C177" s="397" t="s">
        <v>80</v>
      </c>
      <c r="D177" s="398"/>
      <c r="E177" s="398"/>
      <c r="F177" s="398"/>
      <c r="G177" s="398"/>
      <c r="H177" s="398"/>
      <c r="I177" s="398"/>
      <c r="J177" s="398"/>
      <c r="K177" s="398"/>
      <c r="L177" s="398"/>
      <c r="M177" s="398"/>
      <c r="N177" s="398"/>
      <c r="O177" s="398"/>
      <c r="P177" s="398"/>
      <c r="Q177" s="398"/>
      <c r="R177" s="398"/>
      <c r="S177" s="398"/>
      <c r="T177" s="398"/>
      <c r="U177" s="398"/>
      <c r="V177" s="398"/>
      <c r="W177" s="398"/>
      <c r="X177" s="398"/>
      <c r="Y177" s="398"/>
      <c r="Z177" s="398"/>
      <c r="AA177" s="398"/>
      <c r="AB177" s="399"/>
      <c r="AC177" s="385" t="s">
        <v>103</v>
      </c>
      <c r="AD177" s="386"/>
      <c r="AE177" s="449"/>
      <c r="AF177" s="450"/>
      <c r="AG177" s="450"/>
      <c r="AH177" s="451"/>
      <c r="AI177" s="449"/>
      <c r="AJ177" s="450"/>
      <c r="AK177" s="450"/>
      <c r="AL177" s="451"/>
      <c r="AM177" s="449"/>
      <c r="AN177" s="450"/>
      <c r="AO177" s="450"/>
      <c r="AP177" s="451"/>
      <c r="AQ177" s="449"/>
      <c r="AR177" s="450"/>
      <c r="AS177" s="450"/>
      <c r="AT177" s="451"/>
      <c r="AU177" s="449"/>
      <c r="AV177" s="450"/>
      <c r="AW177" s="450"/>
      <c r="AX177" s="451"/>
      <c r="AY177" s="449"/>
      <c r="AZ177" s="450"/>
      <c r="BA177" s="450"/>
      <c r="BB177" s="451"/>
      <c r="BC177" s="449"/>
      <c r="BD177" s="450"/>
      <c r="BE177" s="450"/>
      <c r="BF177" s="451"/>
      <c r="BG177" s="452" t="str">
        <f t="shared" si="93"/>
        <v>n.é.</v>
      </c>
      <c r="BH177" s="453"/>
    </row>
    <row r="178" spans="1:60" ht="20.100000000000001" customHeight="1">
      <c r="A178" s="438" t="s">
        <v>777</v>
      </c>
      <c r="B178" s="373"/>
      <c r="C178" s="397" t="s">
        <v>81</v>
      </c>
      <c r="D178" s="398"/>
      <c r="E178" s="398"/>
      <c r="F178" s="398"/>
      <c r="G178" s="398"/>
      <c r="H178" s="398"/>
      <c r="I178" s="398"/>
      <c r="J178" s="398"/>
      <c r="K178" s="398"/>
      <c r="L178" s="398"/>
      <c r="M178" s="398"/>
      <c r="N178" s="398"/>
      <c r="O178" s="398"/>
      <c r="P178" s="398"/>
      <c r="Q178" s="398"/>
      <c r="R178" s="398"/>
      <c r="S178" s="398"/>
      <c r="T178" s="398"/>
      <c r="U178" s="398"/>
      <c r="V178" s="398"/>
      <c r="W178" s="398"/>
      <c r="X178" s="398"/>
      <c r="Y178" s="398"/>
      <c r="Z178" s="398"/>
      <c r="AA178" s="398"/>
      <c r="AB178" s="399"/>
      <c r="AC178" s="385" t="s">
        <v>104</v>
      </c>
      <c r="AD178" s="386"/>
      <c r="AE178" s="449">
        <v>300</v>
      </c>
      <c r="AF178" s="450"/>
      <c r="AG178" s="450"/>
      <c r="AH178" s="451"/>
      <c r="AI178" s="449"/>
      <c r="AJ178" s="450"/>
      <c r="AK178" s="450"/>
      <c r="AL178" s="451"/>
      <c r="AM178" s="449"/>
      <c r="AN178" s="450"/>
      <c r="AO178" s="450"/>
      <c r="AP178" s="451"/>
      <c r="AQ178" s="449"/>
      <c r="AR178" s="450"/>
      <c r="AS178" s="450"/>
      <c r="AT178" s="451"/>
      <c r="AU178" s="449"/>
      <c r="AV178" s="450"/>
      <c r="AW178" s="450"/>
      <c r="AX178" s="451"/>
      <c r="AY178" s="449"/>
      <c r="AZ178" s="450"/>
      <c r="BA178" s="450"/>
      <c r="BB178" s="451"/>
      <c r="BC178" s="449"/>
      <c r="BD178" s="450"/>
      <c r="BE178" s="450"/>
      <c r="BF178" s="451"/>
      <c r="BG178" s="452" t="str">
        <f t="shared" si="93"/>
        <v>n.é.</v>
      </c>
      <c r="BH178" s="453"/>
    </row>
    <row r="179" spans="1:60" ht="20.100000000000001" customHeight="1">
      <c r="A179" s="522" t="s">
        <v>778</v>
      </c>
      <c r="B179" s="465"/>
      <c r="C179" s="498" t="s">
        <v>915</v>
      </c>
      <c r="D179" s="499"/>
      <c r="E179" s="499"/>
      <c r="F179" s="499"/>
      <c r="G179" s="499"/>
      <c r="H179" s="499"/>
      <c r="I179" s="499"/>
      <c r="J179" s="499"/>
      <c r="K179" s="499"/>
      <c r="L179" s="499"/>
      <c r="M179" s="499"/>
      <c r="N179" s="499"/>
      <c r="O179" s="499"/>
      <c r="P179" s="499"/>
      <c r="Q179" s="499"/>
      <c r="R179" s="499"/>
      <c r="S179" s="499"/>
      <c r="T179" s="499"/>
      <c r="U179" s="499"/>
      <c r="V179" s="499"/>
      <c r="W179" s="499"/>
      <c r="X179" s="499"/>
      <c r="Y179" s="499"/>
      <c r="Z179" s="499"/>
      <c r="AA179" s="499"/>
      <c r="AB179" s="500"/>
      <c r="AC179" s="501" t="s">
        <v>105</v>
      </c>
      <c r="AD179" s="502"/>
      <c r="AE179" s="461">
        <f>SUM(AE174:AH178)</f>
        <v>18747</v>
      </c>
      <c r="AF179" s="462"/>
      <c r="AG179" s="462"/>
      <c r="AH179" s="463"/>
      <c r="AI179" s="461">
        <f t="shared" ref="AI179" si="118">SUM(AI174:AL178)</f>
        <v>0</v>
      </c>
      <c r="AJ179" s="462"/>
      <c r="AK179" s="462"/>
      <c r="AL179" s="463"/>
      <c r="AM179" s="461">
        <f t="shared" ref="AM179" si="119">SUM(AM174:AP178)</f>
        <v>0</v>
      </c>
      <c r="AN179" s="462"/>
      <c r="AO179" s="462"/>
      <c r="AP179" s="463"/>
      <c r="AQ179" s="461">
        <f t="shared" ref="AQ179" si="120">SUM(AQ174:AT178)</f>
        <v>0</v>
      </c>
      <c r="AR179" s="462"/>
      <c r="AS179" s="462"/>
      <c r="AT179" s="463"/>
      <c r="AU179" s="461">
        <f t="shared" ref="AU179" si="121">SUM(AU174:AX178)</f>
        <v>0</v>
      </c>
      <c r="AV179" s="462"/>
      <c r="AW179" s="462"/>
      <c r="AX179" s="463"/>
      <c r="AY179" s="461">
        <f t="shared" ref="AY179" si="122">SUM(AY174:BB178)</f>
        <v>0</v>
      </c>
      <c r="AZ179" s="462"/>
      <c r="BA179" s="462"/>
      <c r="BB179" s="463"/>
      <c r="BC179" s="461">
        <f t="shared" ref="BC179" si="123">SUM(BC174:BF178)</f>
        <v>0</v>
      </c>
      <c r="BD179" s="462"/>
      <c r="BE179" s="462"/>
      <c r="BF179" s="463"/>
      <c r="BG179" s="444" t="str">
        <f t="shared" si="93"/>
        <v>n.é.</v>
      </c>
      <c r="BH179" s="445"/>
    </row>
    <row r="180" spans="1:60" ht="20.100000000000001" customHeight="1">
      <c r="A180" s="522" t="s">
        <v>779</v>
      </c>
      <c r="B180" s="465"/>
      <c r="C180" s="498" t="s">
        <v>916</v>
      </c>
      <c r="D180" s="499"/>
      <c r="E180" s="499"/>
      <c r="F180" s="499"/>
      <c r="G180" s="499"/>
      <c r="H180" s="499"/>
      <c r="I180" s="499"/>
      <c r="J180" s="499"/>
      <c r="K180" s="499"/>
      <c r="L180" s="499"/>
      <c r="M180" s="499"/>
      <c r="N180" s="499"/>
      <c r="O180" s="499"/>
      <c r="P180" s="499"/>
      <c r="Q180" s="499"/>
      <c r="R180" s="499"/>
      <c r="S180" s="499"/>
      <c r="T180" s="499"/>
      <c r="U180" s="499"/>
      <c r="V180" s="499"/>
      <c r="W180" s="499"/>
      <c r="X180" s="499"/>
      <c r="Y180" s="499"/>
      <c r="Z180" s="499"/>
      <c r="AA180" s="499"/>
      <c r="AB180" s="500"/>
      <c r="AC180" s="501" t="s">
        <v>57</v>
      </c>
      <c r="AD180" s="502"/>
      <c r="AE180" s="461">
        <f>AE156+AE159+AE170+AE173+AE179</f>
        <v>78832</v>
      </c>
      <c r="AF180" s="462"/>
      <c r="AG180" s="462"/>
      <c r="AH180" s="463"/>
      <c r="AI180" s="461">
        <f t="shared" ref="AI180" si="124">AI156+AI159+AI170+AI173+AI179</f>
        <v>0</v>
      </c>
      <c r="AJ180" s="462"/>
      <c r="AK180" s="462"/>
      <c r="AL180" s="463"/>
      <c r="AM180" s="461">
        <f t="shared" ref="AM180" si="125">AM156+AM159+AM170+AM173+AM179</f>
        <v>0</v>
      </c>
      <c r="AN180" s="462"/>
      <c r="AO180" s="462"/>
      <c r="AP180" s="463"/>
      <c r="AQ180" s="461">
        <f t="shared" ref="AQ180" si="126">AQ156+AQ159+AQ170+AQ173+AQ179</f>
        <v>0</v>
      </c>
      <c r="AR180" s="462"/>
      <c r="AS180" s="462"/>
      <c r="AT180" s="463"/>
      <c r="AU180" s="461">
        <f t="shared" ref="AU180" si="127">AU156+AU159+AU170+AU173+AU179</f>
        <v>0</v>
      </c>
      <c r="AV180" s="462"/>
      <c r="AW180" s="462"/>
      <c r="AX180" s="463"/>
      <c r="AY180" s="461">
        <f t="shared" ref="AY180" si="128">AY156+AY159+AY170+AY173+AY179</f>
        <v>0</v>
      </c>
      <c r="AZ180" s="462"/>
      <c r="BA180" s="462"/>
      <c r="BB180" s="463"/>
      <c r="BC180" s="461">
        <f t="shared" ref="BC180" si="129">BC156+BC159+BC170+BC173+BC179</f>
        <v>0</v>
      </c>
      <c r="BD180" s="462"/>
      <c r="BE180" s="462"/>
      <c r="BF180" s="463"/>
      <c r="BG180" s="444" t="str">
        <f t="shared" si="93"/>
        <v>n.é.</v>
      </c>
      <c r="BH180" s="445"/>
    </row>
    <row r="181" spans="1:60" ht="20.100000000000001" customHeight="1">
      <c r="A181" s="438" t="s">
        <v>780</v>
      </c>
      <c r="B181" s="373"/>
      <c r="C181" s="397" t="s">
        <v>108</v>
      </c>
      <c r="D181" s="398"/>
      <c r="E181" s="398"/>
      <c r="F181" s="398"/>
      <c r="G181" s="398"/>
      <c r="H181" s="398"/>
      <c r="I181" s="398"/>
      <c r="J181" s="398"/>
      <c r="K181" s="398"/>
      <c r="L181" s="398"/>
      <c r="M181" s="398"/>
      <c r="N181" s="398"/>
      <c r="O181" s="398"/>
      <c r="P181" s="398"/>
      <c r="Q181" s="398"/>
      <c r="R181" s="398"/>
      <c r="S181" s="398"/>
      <c r="T181" s="398"/>
      <c r="U181" s="398"/>
      <c r="V181" s="398"/>
      <c r="W181" s="398"/>
      <c r="X181" s="398"/>
      <c r="Y181" s="398"/>
      <c r="Z181" s="398"/>
      <c r="AA181" s="398"/>
      <c r="AB181" s="399"/>
      <c r="AC181" s="385" t="s">
        <v>116</v>
      </c>
      <c r="AD181" s="386"/>
      <c r="AE181" s="449"/>
      <c r="AF181" s="450"/>
      <c r="AG181" s="450"/>
      <c r="AH181" s="451"/>
      <c r="AI181" s="449"/>
      <c r="AJ181" s="450"/>
      <c r="AK181" s="450"/>
      <c r="AL181" s="451"/>
      <c r="AM181" s="449"/>
      <c r="AN181" s="450"/>
      <c r="AO181" s="450"/>
      <c r="AP181" s="451"/>
      <c r="AQ181" s="449"/>
      <c r="AR181" s="450"/>
      <c r="AS181" s="450"/>
      <c r="AT181" s="451"/>
      <c r="AU181" s="449"/>
      <c r="AV181" s="450"/>
      <c r="AW181" s="450"/>
      <c r="AX181" s="451"/>
      <c r="AY181" s="449"/>
      <c r="AZ181" s="450"/>
      <c r="BA181" s="450"/>
      <c r="BB181" s="451"/>
      <c r="BC181" s="449"/>
      <c r="BD181" s="450"/>
      <c r="BE181" s="450"/>
      <c r="BF181" s="451"/>
      <c r="BG181" s="452" t="str">
        <f t="shared" si="93"/>
        <v>n.é.</v>
      </c>
      <c r="BH181" s="453"/>
    </row>
    <row r="182" spans="1:60" ht="20.100000000000001" customHeight="1">
      <c r="A182" s="438" t="s">
        <v>781</v>
      </c>
      <c r="B182" s="373"/>
      <c r="C182" s="397" t="s">
        <v>109</v>
      </c>
      <c r="D182" s="398"/>
      <c r="E182" s="398"/>
      <c r="F182" s="398"/>
      <c r="G182" s="398"/>
      <c r="H182" s="398"/>
      <c r="I182" s="398"/>
      <c r="J182" s="398"/>
      <c r="K182" s="398"/>
      <c r="L182" s="398"/>
      <c r="M182" s="398"/>
      <c r="N182" s="398"/>
      <c r="O182" s="398"/>
      <c r="P182" s="398"/>
      <c r="Q182" s="398"/>
      <c r="R182" s="398"/>
      <c r="S182" s="398"/>
      <c r="T182" s="398"/>
      <c r="U182" s="398"/>
      <c r="V182" s="398"/>
      <c r="W182" s="398"/>
      <c r="X182" s="398"/>
      <c r="Y182" s="398"/>
      <c r="Z182" s="398"/>
      <c r="AA182" s="398"/>
      <c r="AB182" s="399"/>
      <c r="AC182" s="385" t="s">
        <v>117</v>
      </c>
      <c r="AD182" s="386"/>
      <c r="AE182" s="449"/>
      <c r="AF182" s="450"/>
      <c r="AG182" s="450"/>
      <c r="AH182" s="451"/>
      <c r="AI182" s="449"/>
      <c r="AJ182" s="450"/>
      <c r="AK182" s="450"/>
      <c r="AL182" s="451"/>
      <c r="AM182" s="449"/>
      <c r="AN182" s="450"/>
      <c r="AO182" s="450"/>
      <c r="AP182" s="451"/>
      <c r="AQ182" s="449"/>
      <c r="AR182" s="450"/>
      <c r="AS182" s="450"/>
      <c r="AT182" s="451"/>
      <c r="AU182" s="449"/>
      <c r="AV182" s="450"/>
      <c r="AW182" s="450"/>
      <c r="AX182" s="451"/>
      <c r="AY182" s="449"/>
      <c r="AZ182" s="450"/>
      <c r="BA182" s="450"/>
      <c r="BB182" s="451"/>
      <c r="BC182" s="449"/>
      <c r="BD182" s="450"/>
      <c r="BE182" s="450"/>
      <c r="BF182" s="451"/>
      <c r="BG182" s="452" t="str">
        <f t="shared" si="93"/>
        <v>n.é.</v>
      </c>
      <c r="BH182" s="453"/>
    </row>
    <row r="183" spans="1:60" ht="20.100000000000001" customHeight="1">
      <c r="A183" s="438" t="s">
        <v>782</v>
      </c>
      <c r="B183" s="373"/>
      <c r="C183" s="492" t="s">
        <v>110</v>
      </c>
      <c r="D183" s="493"/>
      <c r="E183" s="493"/>
      <c r="F183" s="493"/>
      <c r="G183" s="493"/>
      <c r="H183" s="493"/>
      <c r="I183" s="493"/>
      <c r="J183" s="493"/>
      <c r="K183" s="493"/>
      <c r="L183" s="493"/>
      <c r="M183" s="493"/>
      <c r="N183" s="493"/>
      <c r="O183" s="493"/>
      <c r="P183" s="493"/>
      <c r="Q183" s="493"/>
      <c r="R183" s="493"/>
      <c r="S183" s="493"/>
      <c r="T183" s="493"/>
      <c r="U183" s="493"/>
      <c r="V183" s="493"/>
      <c r="W183" s="493"/>
      <c r="X183" s="493"/>
      <c r="Y183" s="493"/>
      <c r="Z183" s="493"/>
      <c r="AA183" s="493"/>
      <c r="AB183" s="494"/>
      <c r="AC183" s="385" t="s">
        <v>118</v>
      </c>
      <c r="AD183" s="386"/>
      <c r="AE183" s="449"/>
      <c r="AF183" s="450"/>
      <c r="AG183" s="450"/>
      <c r="AH183" s="451"/>
      <c r="AI183" s="449"/>
      <c r="AJ183" s="450"/>
      <c r="AK183" s="450"/>
      <c r="AL183" s="451"/>
      <c r="AM183" s="449"/>
      <c r="AN183" s="450"/>
      <c r="AO183" s="450"/>
      <c r="AP183" s="451"/>
      <c r="AQ183" s="449"/>
      <c r="AR183" s="450"/>
      <c r="AS183" s="450"/>
      <c r="AT183" s="451"/>
      <c r="AU183" s="449"/>
      <c r="AV183" s="450"/>
      <c r="AW183" s="450"/>
      <c r="AX183" s="451"/>
      <c r="AY183" s="449"/>
      <c r="AZ183" s="450"/>
      <c r="BA183" s="450"/>
      <c r="BB183" s="451"/>
      <c r="BC183" s="449"/>
      <c r="BD183" s="450"/>
      <c r="BE183" s="450"/>
      <c r="BF183" s="451"/>
      <c r="BG183" s="452" t="str">
        <f t="shared" si="93"/>
        <v>n.é.</v>
      </c>
      <c r="BH183" s="453"/>
    </row>
    <row r="184" spans="1:60" ht="20.100000000000001" customHeight="1">
      <c r="A184" s="438" t="s">
        <v>783</v>
      </c>
      <c r="B184" s="373"/>
      <c r="C184" s="492" t="s">
        <v>111</v>
      </c>
      <c r="D184" s="493"/>
      <c r="E184" s="493"/>
      <c r="F184" s="493"/>
      <c r="G184" s="493"/>
      <c r="H184" s="493"/>
      <c r="I184" s="493"/>
      <c r="J184" s="493"/>
      <c r="K184" s="493"/>
      <c r="L184" s="493"/>
      <c r="M184" s="493"/>
      <c r="N184" s="493"/>
      <c r="O184" s="493"/>
      <c r="P184" s="493"/>
      <c r="Q184" s="493"/>
      <c r="R184" s="493"/>
      <c r="S184" s="493"/>
      <c r="T184" s="493"/>
      <c r="U184" s="493"/>
      <c r="V184" s="493"/>
      <c r="W184" s="493"/>
      <c r="X184" s="493"/>
      <c r="Y184" s="493"/>
      <c r="Z184" s="493"/>
      <c r="AA184" s="493"/>
      <c r="AB184" s="494"/>
      <c r="AC184" s="385" t="s">
        <v>119</v>
      </c>
      <c r="AD184" s="386"/>
      <c r="AE184" s="449"/>
      <c r="AF184" s="450"/>
      <c r="AG184" s="450"/>
      <c r="AH184" s="451"/>
      <c r="AI184" s="449"/>
      <c r="AJ184" s="450"/>
      <c r="AK184" s="450"/>
      <c r="AL184" s="451"/>
      <c r="AM184" s="449"/>
      <c r="AN184" s="450"/>
      <c r="AO184" s="450"/>
      <c r="AP184" s="451"/>
      <c r="AQ184" s="449"/>
      <c r="AR184" s="450"/>
      <c r="AS184" s="450"/>
      <c r="AT184" s="451"/>
      <c r="AU184" s="449"/>
      <c r="AV184" s="450"/>
      <c r="AW184" s="450"/>
      <c r="AX184" s="451"/>
      <c r="AY184" s="449"/>
      <c r="AZ184" s="450"/>
      <c r="BA184" s="450"/>
      <c r="BB184" s="451"/>
      <c r="BC184" s="449"/>
      <c r="BD184" s="450"/>
      <c r="BE184" s="450"/>
      <c r="BF184" s="451"/>
      <c r="BG184" s="452" t="str">
        <f t="shared" si="93"/>
        <v>n.é.</v>
      </c>
      <c r="BH184" s="453"/>
    </row>
    <row r="185" spans="1:60" ht="20.100000000000001" customHeight="1">
      <c r="A185" s="438" t="s">
        <v>784</v>
      </c>
      <c r="B185" s="373"/>
      <c r="C185" s="492" t="s">
        <v>112</v>
      </c>
      <c r="D185" s="493"/>
      <c r="E185" s="493"/>
      <c r="F185" s="493"/>
      <c r="G185" s="493"/>
      <c r="H185" s="493"/>
      <c r="I185" s="493"/>
      <c r="J185" s="493"/>
      <c r="K185" s="493"/>
      <c r="L185" s="493"/>
      <c r="M185" s="493"/>
      <c r="N185" s="493"/>
      <c r="O185" s="493"/>
      <c r="P185" s="493"/>
      <c r="Q185" s="493"/>
      <c r="R185" s="493"/>
      <c r="S185" s="493"/>
      <c r="T185" s="493"/>
      <c r="U185" s="493"/>
      <c r="V185" s="493"/>
      <c r="W185" s="493"/>
      <c r="X185" s="493"/>
      <c r="Y185" s="493"/>
      <c r="Z185" s="493"/>
      <c r="AA185" s="493"/>
      <c r="AB185" s="494"/>
      <c r="AC185" s="385" t="s">
        <v>120</v>
      </c>
      <c r="AD185" s="386"/>
      <c r="AE185" s="449"/>
      <c r="AF185" s="450"/>
      <c r="AG185" s="450"/>
      <c r="AH185" s="451"/>
      <c r="AI185" s="449"/>
      <c r="AJ185" s="450"/>
      <c r="AK185" s="450"/>
      <c r="AL185" s="451"/>
      <c r="AM185" s="449"/>
      <c r="AN185" s="450"/>
      <c r="AO185" s="450"/>
      <c r="AP185" s="451"/>
      <c r="AQ185" s="449"/>
      <c r="AR185" s="450"/>
      <c r="AS185" s="450"/>
      <c r="AT185" s="451"/>
      <c r="AU185" s="449"/>
      <c r="AV185" s="450"/>
      <c r="AW185" s="450"/>
      <c r="AX185" s="451"/>
      <c r="AY185" s="449"/>
      <c r="AZ185" s="450"/>
      <c r="BA185" s="450"/>
      <c r="BB185" s="451"/>
      <c r="BC185" s="449"/>
      <c r="BD185" s="450"/>
      <c r="BE185" s="450"/>
      <c r="BF185" s="451"/>
      <c r="BG185" s="452" t="str">
        <f t="shared" si="93"/>
        <v>n.é.</v>
      </c>
      <c r="BH185" s="453"/>
    </row>
    <row r="186" spans="1:60" s="7" customFormat="1" ht="20.100000000000001" customHeight="1">
      <c r="A186" s="477" t="s">
        <v>477</v>
      </c>
      <c r="B186" s="478"/>
      <c r="C186" s="479" t="s">
        <v>505</v>
      </c>
      <c r="D186" s="480"/>
      <c r="E186" s="480"/>
      <c r="F186" s="480"/>
      <c r="G186" s="480"/>
      <c r="H186" s="480"/>
      <c r="I186" s="480"/>
      <c r="J186" s="480"/>
      <c r="K186" s="480"/>
      <c r="L186" s="480"/>
      <c r="M186" s="480"/>
      <c r="N186" s="480"/>
      <c r="O186" s="480"/>
      <c r="P186" s="480"/>
      <c r="Q186" s="480"/>
      <c r="R186" s="480"/>
      <c r="S186" s="480"/>
      <c r="T186" s="480"/>
      <c r="U186" s="480"/>
      <c r="V186" s="480"/>
      <c r="W186" s="480"/>
      <c r="X186" s="480"/>
      <c r="Y186" s="480"/>
      <c r="Z186" s="480"/>
      <c r="AA186" s="480"/>
      <c r="AB186" s="481"/>
      <c r="AC186" s="482" t="s">
        <v>477</v>
      </c>
      <c r="AD186" s="483"/>
      <c r="AE186" s="484"/>
      <c r="AF186" s="485"/>
      <c r="AG186" s="485"/>
      <c r="AH186" s="486"/>
      <c r="AI186" s="484"/>
      <c r="AJ186" s="485"/>
      <c r="AK186" s="485"/>
      <c r="AL186" s="486"/>
      <c r="AM186" s="446" t="s">
        <v>710</v>
      </c>
      <c r="AN186" s="447"/>
      <c r="AO186" s="447"/>
      <c r="AP186" s="448"/>
      <c r="AQ186" s="446" t="s">
        <v>710</v>
      </c>
      <c r="AR186" s="447"/>
      <c r="AS186" s="447"/>
      <c r="AT186" s="448"/>
      <c r="AU186" s="446" t="s">
        <v>710</v>
      </c>
      <c r="AV186" s="447"/>
      <c r="AW186" s="447"/>
      <c r="AX186" s="448"/>
      <c r="AY186" s="446" t="s">
        <v>710</v>
      </c>
      <c r="AZ186" s="447"/>
      <c r="BA186" s="447"/>
      <c r="BB186" s="448"/>
      <c r="BC186" s="446" t="s">
        <v>710</v>
      </c>
      <c r="BD186" s="447"/>
      <c r="BE186" s="447"/>
      <c r="BF186" s="448"/>
      <c r="BG186" s="487" t="s">
        <v>713</v>
      </c>
      <c r="BH186" s="488"/>
    </row>
    <row r="187" spans="1:60" ht="20.100000000000001" customHeight="1">
      <c r="A187" s="438" t="s">
        <v>785</v>
      </c>
      <c r="B187" s="373"/>
      <c r="C187" s="397" t="s">
        <v>113</v>
      </c>
      <c r="D187" s="398"/>
      <c r="E187" s="398"/>
      <c r="F187" s="398"/>
      <c r="G187" s="398"/>
      <c r="H187" s="398"/>
      <c r="I187" s="398"/>
      <c r="J187" s="398"/>
      <c r="K187" s="398"/>
      <c r="L187" s="398"/>
      <c r="M187" s="398"/>
      <c r="N187" s="398"/>
      <c r="O187" s="398"/>
      <c r="P187" s="398"/>
      <c r="Q187" s="398"/>
      <c r="R187" s="398"/>
      <c r="S187" s="398"/>
      <c r="T187" s="398"/>
      <c r="U187" s="398"/>
      <c r="V187" s="398"/>
      <c r="W187" s="398"/>
      <c r="X187" s="398"/>
      <c r="Y187" s="398"/>
      <c r="Z187" s="398"/>
      <c r="AA187" s="398"/>
      <c r="AB187" s="399"/>
      <c r="AC187" s="385" t="s">
        <v>121</v>
      </c>
      <c r="AD187" s="386"/>
      <c r="AE187" s="449"/>
      <c r="AF187" s="450"/>
      <c r="AG187" s="450"/>
      <c r="AH187" s="451"/>
      <c r="AI187" s="449"/>
      <c r="AJ187" s="450"/>
      <c r="AK187" s="450"/>
      <c r="AL187" s="451"/>
      <c r="AM187" s="449"/>
      <c r="AN187" s="450"/>
      <c r="AO187" s="450"/>
      <c r="AP187" s="451"/>
      <c r="AQ187" s="449"/>
      <c r="AR187" s="450"/>
      <c r="AS187" s="450"/>
      <c r="AT187" s="451"/>
      <c r="AU187" s="449"/>
      <c r="AV187" s="450"/>
      <c r="AW187" s="450"/>
      <c r="AX187" s="451"/>
      <c r="AY187" s="449"/>
      <c r="AZ187" s="450"/>
      <c r="BA187" s="450"/>
      <c r="BB187" s="451"/>
      <c r="BC187" s="449"/>
      <c r="BD187" s="450"/>
      <c r="BE187" s="450"/>
      <c r="BF187" s="451"/>
      <c r="BG187" s="452" t="str">
        <f t="shared" si="93"/>
        <v>n.é.</v>
      </c>
      <c r="BH187" s="453"/>
    </row>
    <row r="188" spans="1:60" s="7" customFormat="1" ht="20.100000000000001" customHeight="1">
      <c r="A188" s="477" t="s">
        <v>477</v>
      </c>
      <c r="B188" s="478"/>
      <c r="C188" s="479" t="s">
        <v>506</v>
      </c>
      <c r="D188" s="480"/>
      <c r="E188" s="480"/>
      <c r="F188" s="480"/>
      <c r="G188" s="480"/>
      <c r="H188" s="480"/>
      <c r="I188" s="480"/>
      <c r="J188" s="480"/>
      <c r="K188" s="480"/>
      <c r="L188" s="480"/>
      <c r="M188" s="480"/>
      <c r="N188" s="480"/>
      <c r="O188" s="480"/>
      <c r="P188" s="480"/>
      <c r="Q188" s="480"/>
      <c r="R188" s="480"/>
      <c r="S188" s="480"/>
      <c r="T188" s="480"/>
      <c r="U188" s="480"/>
      <c r="V188" s="480"/>
      <c r="W188" s="480"/>
      <c r="X188" s="480"/>
      <c r="Y188" s="480"/>
      <c r="Z188" s="480"/>
      <c r="AA188" s="480"/>
      <c r="AB188" s="481"/>
      <c r="AC188" s="482" t="s">
        <v>477</v>
      </c>
      <c r="AD188" s="483"/>
      <c r="AE188" s="484"/>
      <c r="AF188" s="485"/>
      <c r="AG188" s="485"/>
      <c r="AH188" s="486"/>
      <c r="AI188" s="484"/>
      <c r="AJ188" s="485"/>
      <c r="AK188" s="485"/>
      <c r="AL188" s="486"/>
      <c r="AM188" s="446" t="s">
        <v>710</v>
      </c>
      <c r="AN188" s="447"/>
      <c r="AO188" s="447"/>
      <c r="AP188" s="448"/>
      <c r="AQ188" s="446" t="s">
        <v>710</v>
      </c>
      <c r="AR188" s="447"/>
      <c r="AS188" s="447"/>
      <c r="AT188" s="448"/>
      <c r="AU188" s="446" t="s">
        <v>710</v>
      </c>
      <c r="AV188" s="447"/>
      <c r="AW188" s="447"/>
      <c r="AX188" s="448"/>
      <c r="AY188" s="446" t="s">
        <v>710</v>
      </c>
      <c r="AZ188" s="447"/>
      <c r="BA188" s="447"/>
      <c r="BB188" s="448"/>
      <c r="BC188" s="446" t="s">
        <v>710</v>
      </c>
      <c r="BD188" s="447"/>
      <c r="BE188" s="447"/>
      <c r="BF188" s="448"/>
      <c r="BG188" s="487" t="s">
        <v>713</v>
      </c>
      <c r="BH188" s="488"/>
    </row>
    <row r="189" spans="1:60" ht="20.100000000000001" customHeight="1">
      <c r="A189" s="438" t="s">
        <v>786</v>
      </c>
      <c r="B189" s="373"/>
      <c r="C189" s="397" t="s">
        <v>114</v>
      </c>
      <c r="D189" s="398"/>
      <c r="E189" s="398"/>
      <c r="F189" s="398"/>
      <c r="G189" s="398"/>
      <c r="H189" s="398"/>
      <c r="I189" s="398"/>
      <c r="J189" s="398"/>
      <c r="K189" s="398"/>
      <c r="L189" s="398"/>
      <c r="M189" s="398"/>
      <c r="N189" s="398"/>
      <c r="O189" s="398"/>
      <c r="P189" s="398"/>
      <c r="Q189" s="398"/>
      <c r="R189" s="398"/>
      <c r="S189" s="398"/>
      <c r="T189" s="398"/>
      <c r="U189" s="398"/>
      <c r="V189" s="398"/>
      <c r="W189" s="398"/>
      <c r="X189" s="398"/>
      <c r="Y189" s="398"/>
      <c r="Z189" s="398"/>
      <c r="AA189" s="398"/>
      <c r="AB189" s="399"/>
      <c r="AC189" s="385" t="s">
        <v>122</v>
      </c>
      <c r="AD189" s="386"/>
      <c r="AE189" s="449"/>
      <c r="AF189" s="450"/>
      <c r="AG189" s="450"/>
      <c r="AH189" s="451"/>
      <c r="AI189" s="449"/>
      <c r="AJ189" s="450"/>
      <c r="AK189" s="450"/>
      <c r="AL189" s="451"/>
      <c r="AM189" s="449"/>
      <c r="AN189" s="450"/>
      <c r="AO189" s="450"/>
      <c r="AP189" s="451"/>
      <c r="AQ189" s="449"/>
      <c r="AR189" s="450"/>
      <c r="AS189" s="450"/>
      <c r="AT189" s="451"/>
      <c r="AU189" s="449"/>
      <c r="AV189" s="450"/>
      <c r="AW189" s="450"/>
      <c r="AX189" s="451"/>
      <c r="AY189" s="449"/>
      <c r="AZ189" s="450"/>
      <c r="BA189" s="450"/>
      <c r="BB189" s="451"/>
      <c r="BC189" s="449"/>
      <c r="BD189" s="450"/>
      <c r="BE189" s="450"/>
      <c r="BF189" s="451"/>
      <c r="BG189" s="452" t="str">
        <f t="shared" si="93"/>
        <v>n.é.</v>
      </c>
      <c r="BH189" s="453"/>
    </row>
    <row r="190" spans="1:60" ht="20.100000000000001" customHeight="1">
      <c r="A190" s="438" t="s">
        <v>787</v>
      </c>
      <c r="B190" s="373"/>
      <c r="C190" s="397" t="s">
        <v>115</v>
      </c>
      <c r="D190" s="398"/>
      <c r="E190" s="398"/>
      <c r="F190" s="398"/>
      <c r="G190" s="398"/>
      <c r="H190" s="398"/>
      <c r="I190" s="398"/>
      <c r="J190" s="398"/>
      <c r="K190" s="398"/>
      <c r="L190" s="398"/>
      <c r="M190" s="398"/>
      <c r="N190" s="398"/>
      <c r="O190" s="398"/>
      <c r="P190" s="398"/>
      <c r="Q190" s="398"/>
      <c r="R190" s="398"/>
      <c r="S190" s="398"/>
      <c r="T190" s="398"/>
      <c r="U190" s="398"/>
      <c r="V190" s="398"/>
      <c r="W190" s="398"/>
      <c r="X190" s="398"/>
      <c r="Y190" s="398"/>
      <c r="Z190" s="398"/>
      <c r="AA190" s="398"/>
      <c r="AB190" s="399"/>
      <c r="AC190" s="385" t="s">
        <v>123</v>
      </c>
      <c r="AD190" s="386"/>
      <c r="AE190" s="449">
        <v>10500</v>
      </c>
      <c r="AF190" s="450"/>
      <c r="AG190" s="450"/>
      <c r="AH190" s="451"/>
      <c r="AI190" s="449"/>
      <c r="AJ190" s="450"/>
      <c r="AK190" s="450"/>
      <c r="AL190" s="451"/>
      <c r="AM190" s="449"/>
      <c r="AN190" s="450"/>
      <c r="AO190" s="450"/>
      <c r="AP190" s="451"/>
      <c r="AQ190" s="449"/>
      <c r="AR190" s="450"/>
      <c r="AS190" s="450"/>
      <c r="AT190" s="451"/>
      <c r="AU190" s="449"/>
      <c r="AV190" s="450"/>
      <c r="AW190" s="450"/>
      <c r="AX190" s="451"/>
      <c r="AY190" s="449"/>
      <c r="AZ190" s="450"/>
      <c r="BA190" s="450"/>
      <c r="BB190" s="451"/>
      <c r="BC190" s="449"/>
      <c r="BD190" s="450"/>
      <c r="BE190" s="450"/>
      <c r="BF190" s="451"/>
      <c r="BG190" s="452" t="str">
        <f t="shared" si="93"/>
        <v>n.é.</v>
      </c>
      <c r="BH190" s="453"/>
    </row>
    <row r="191" spans="1:60" ht="20.100000000000001" customHeight="1">
      <c r="A191" s="522" t="s">
        <v>788</v>
      </c>
      <c r="B191" s="465"/>
      <c r="C191" s="498" t="s">
        <v>917</v>
      </c>
      <c r="D191" s="499"/>
      <c r="E191" s="499"/>
      <c r="F191" s="499"/>
      <c r="G191" s="499"/>
      <c r="H191" s="499"/>
      <c r="I191" s="499"/>
      <c r="J191" s="499"/>
      <c r="K191" s="499"/>
      <c r="L191" s="499"/>
      <c r="M191" s="499"/>
      <c r="N191" s="499"/>
      <c r="O191" s="499"/>
      <c r="P191" s="499"/>
      <c r="Q191" s="499"/>
      <c r="R191" s="499"/>
      <c r="S191" s="499"/>
      <c r="T191" s="499"/>
      <c r="U191" s="499"/>
      <c r="V191" s="499"/>
      <c r="W191" s="499"/>
      <c r="X191" s="499"/>
      <c r="Y191" s="499"/>
      <c r="Z191" s="499"/>
      <c r="AA191" s="499"/>
      <c r="AB191" s="500"/>
      <c r="AC191" s="501" t="s">
        <v>58</v>
      </c>
      <c r="AD191" s="502"/>
      <c r="AE191" s="461">
        <f>AE181+AE182+AE183+AE184+AE185+AE187+AE189+AE190</f>
        <v>10500</v>
      </c>
      <c r="AF191" s="462"/>
      <c r="AG191" s="462"/>
      <c r="AH191" s="463"/>
      <c r="AI191" s="461">
        <f>AI181+AI182+AI183+AI184+AI185+AI187+AI189+AI190</f>
        <v>0</v>
      </c>
      <c r="AJ191" s="462"/>
      <c r="AK191" s="462"/>
      <c r="AL191" s="463"/>
      <c r="AM191" s="461">
        <f>AM181+AM182+AM183+AM184+AM185+AM187+AM189+AM190</f>
        <v>0</v>
      </c>
      <c r="AN191" s="462"/>
      <c r="AO191" s="462"/>
      <c r="AP191" s="463"/>
      <c r="AQ191" s="461">
        <f>AQ181+AQ182+AQ183+AQ184+AQ185+AQ187+AQ189+AQ190</f>
        <v>0</v>
      </c>
      <c r="AR191" s="462"/>
      <c r="AS191" s="462"/>
      <c r="AT191" s="463"/>
      <c r="AU191" s="461">
        <f>AU181+AU182+AU183+AU184+AU185+AU187+AU189+AU190</f>
        <v>0</v>
      </c>
      <c r="AV191" s="462"/>
      <c r="AW191" s="462"/>
      <c r="AX191" s="463"/>
      <c r="AY191" s="461">
        <f>AY181+AY182+AY183+AY184+AY185+AY187+AY189+AY190</f>
        <v>0</v>
      </c>
      <c r="AZ191" s="462"/>
      <c r="BA191" s="462"/>
      <c r="BB191" s="463"/>
      <c r="BC191" s="461">
        <f>BC181+BC182+BC183+BC184+BC185+BC187+BC189+BC190</f>
        <v>0</v>
      </c>
      <c r="BD191" s="462"/>
      <c r="BE191" s="462"/>
      <c r="BF191" s="463"/>
      <c r="BG191" s="444" t="str">
        <f t="shared" si="93"/>
        <v>n.é.</v>
      </c>
      <c r="BH191" s="445"/>
    </row>
    <row r="192" spans="1:60" ht="20.100000000000001" customHeight="1">
      <c r="A192" s="438" t="s">
        <v>816</v>
      </c>
      <c r="B192" s="373"/>
      <c r="C192" s="454" t="s">
        <v>142</v>
      </c>
      <c r="D192" s="455"/>
      <c r="E192" s="455"/>
      <c r="F192" s="455"/>
      <c r="G192" s="455"/>
      <c r="H192" s="455"/>
      <c r="I192" s="455"/>
      <c r="J192" s="455"/>
      <c r="K192" s="455"/>
      <c r="L192" s="455"/>
      <c r="M192" s="455"/>
      <c r="N192" s="455"/>
      <c r="O192" s="455"/>
      <c r="P192" s="455"/>
      <c r="Q192" s="455"/>
      <c r="R192" s="455"/>
      <c r="S192" s="455"/>
      <c r="T192" s="455"/>
      <c r="U192" s="455"/>
      <c r="V192" s="455"/>
      <c r="W192" s="455"/>
      <c r="X192" s="455"/>
      <c r="Y192" s="455"/>
      <c r="Z192" s="455"/>
      <c r="AA192" s="455"/>
      <c r="AB192" s="456"/>
      <c r="AC192" s="385" t="s">
        <v>131</v>
      </c>
      <c r="AD192" s="386"/>
      <c r="AE192" s="449"/>
      <c r="AF192" s="450"/>
      <c r="AG192" s="450"/>
      <c r="AH192" s="451"/>
      <c r="AI192" s="449"/>
      <c r="AJ192" s="450"/>
      <c r="AK192" s="450"/>
      <c r="AL192" s="451"/>
      <c r="AM192" s="449"/>
      <c r="AN192" s="450"/>
      <c r="AO192" s="450"/>
      <c r="AP192" s="451"/>
      <c r="AQ192" s="449"/>
      <c r="AR192" s="450"/>
      <c r="AS192" s="450"/>
      <c r="AT192" s="451"/>
      <c r="AU192" s="449"/>
      <c r="AV192" s="450"/>
      <c r="AW192" s="450"/>
      <c r="AX192" s="451"/>
      <c r="AY192" s="449"/>
      <c r="AZ192" s="450"/>
      <c r="BA192" s="450"/>
      <c r="BB192" s="451"/>
      <c r="BC192" s="449"/>
      <c r="BD192" s="450"/>
      <c r="BE192" s="450"/>
      <c r="BF192" s="451"/>
      <c r="BG192" s="452" t="str">
        <f t="shared" si="93"/>
        <v>n.é.</v>
      </c>
      <c r="BH192" s="453"/>
    </row>
    <row r="193" spans="1:60" ht="20.100000000000001" customHeight="1">
      <c r="A193" s="438" t="s">
        <v>817</v>
      </c>
      <c r="B193" s="439"/>
      <c r="C193" s="454" t="s">
        <v>790</v>
      </c>
      <c r="D193" s="455"/>
      <c r="E193" s="455"/>
      <c r="F193" s="455"/>
      <c r="G193" s="455"/>
      <c r="H193" s="455"/>
      <c r="I193" s="455"/>
      <c r="J193" s="455"/>
      <c r="K193" s="455"/>
      <c r="L193" s="455"/>
      <c r="M193" s="455"/>
      <c r="N193" s="455"/>
      <c r="O193" s="455"/>
      <c r="P193" s="455"/>
      <c r="Q193" s="455"/>
      <c r="R193" s="455"/>
      <c r="S193" s="455"/>
      <c r="T193" s="455"/>
      <c r="U193" s="455"/>
      <c r="V193" s="455"/>
      <c r="W193" s="455"/>
      <c r="X193" s="455"/>
      <c r="Y193" s="455"/>
      <c r="Z193" s="455"/>
      <c r="AA193" s="455"/>
      <c r="AB193" s="456"/>
      <c r="AC193" s="385" t="s">
        <v>789</v>
      </c>
      <c r="AD193" s="386"/>
      <c r="AE193" s="449"/>
      <c r="AF193" s="450"/>
      <c r="AG193" s="450"/>
      <c r="AH193" s="451"/>
      <c r="AI193" s="449"/>
      <c r="AJ193" s="450"/>
      <c r="AK193" s="450"/>
      <c r="AL193" s="451"/>
      <c r="AM193" s="449"/>
      <c r="AN193" s="450"/>
      <c r="AO193" s="450"/>
      <c r="AP193" s="451"/>
      <c r="AQ193" s="449"/>
      <c r="AR193" s="450"/>
      <c r="AS193" s="450"/>
      <c r="AT193" s="451"/>
      <c r="AU193" s="449"/>
      <c r="AV193" s="450"/>
      <c r="AW193" s="450"/>
      <c r="AX193" s="451"/>
      <c r="AY193" s="449"/>
      <c r="AZ193" s="450"/>
      <c r="BA193" s="450"/>
      <c r="BB193" s="451"/>
      <c r="BC193" s="449"/>
      <c r="BD193" s="450"/>
      <c r="BE193" s="450"/>
      <c r="BF193" s="451"/>
      <c r="BG193" s="452" t="str">
        <f t="shared" si="93"/>
        <v>n.é.</v>
      </c>
      <c r="BH193" s="453"/>
    </row>
    <row r="194" spans="1:60" ht="20.100000000000001" customHeight="1">
      <c r="A194" s="438" t="s">
        <v>818</v>
      </c>
      <c r="B194" s="439"/>
      <c r="C194" s="454" t="s">
        <v>791</v>
      </c>
      <c r="D194" s="455"/>
      <c r="E194" s="455"/>
      <c r="F194" s="455"/>
      <c r="G194" s="455"/>
      <c r="H194" s="455"/>
      <c r="I194" s="455"/>
      <c r="J194" s="455"/>
      <c r="K194" s="455"/>
      <c r="L194" s="455"/>
      <c r="M194" s="455"/>
      <c r="N194" s="455"/>
      <c r="O194" s="455"/>
      <c r="P194" s="455"/>
      <c r="Q194" s="455"/>
      <c r="R194" s="455"/>
      <c r="S194" s="455"/>
      <c r="T194" s="455"/>
      <c r="U194" s="455"/>
      <c r="V194" s="455"/>
      <c r="W194" s="455"/>
      <c r="X194" s="455"/>
      <c r="Y194" s="455"/>
      <c r="Z194" s="455"/>
      <c r="AA194" s="455"/>
      <c r="AB194" s="456"/>
      <c r="AC194" s="385" t="s">
        <v>792</v>
      </c>
      <c r="AD194" s="386"/>
      <c r="AE194" s="449"/>
      <c r="AF194" s="450"/>
      <c r="AG194" s="450"/>
      <c r="AH194" s="451"/>
      <c r="AI194" s="449"/>
      <c r="AJ194" s="450"/>
      <c r="AK194" s="450"/>
      <c r="AL194" s="451"/>
      <c r="AM194" s="449"/>
      <c r="AN194" s="450"/>
      <c r="AO194" s="450"/>
      <c r="AP194" s="451"/>
      <c r="AQ194" s="449"/>
      <c r="AR194" s="450"/>
      <c r="AS194" s="450"/>
      <c r="AT194" s="451"/>
      <c r="AU194" s="449"/>
      <c r="AV194" s="450"/>
      <c r="AW194" s="450"/>
      <c r="AX194" s="451"/>
      <c r="AY194" s="449"/>
      <c r="AZ194" s="450"/>
      <c r="BA194" s="450"/>
      <c r="BB194" s="451"/>
      <c r="BC194" s="449"/>
      <c r="BD194" s="450"/>
      <c r="BE194" s="450"/>
      <c r="BF194" s="451"/>
      <c r="BG194" s="452" t="str">
        <f t="shared" si="93"/>
        <v>n.é.</v>
      </c>
      <c r="BH194" s="453"/>
    </row>
    <row r="195" spans="1:60" ht="20.100000000000001" customHeight="1">
      <c r="A195" s="438" t="s">
        <v>819</v>
      </c>
      <c r="B195" s="439"/>
      <c r="C195" s="454" t="s">
        <v>793</v>
      </c>
      <c r="D195" s="455"/>
      <c r="E195" s="455"/>
      <c r="F195" s="455"/>
      <c r="G195" s="455"/>
      <c r="H195" s="455"/>
      <c r="I195" s="455"/>
      <c r="J195" s="455"/>
      <c r="K195" s="455"/>
      <c r="L195" s="455"/>
      <c r="M195" s="455"/>
      <c r="N195" s="455"/>
      <c r="O195" s="455"/>
      <c r="P195" s="455"/>
      <c r="Q195" s="455"/>
      <c r="R195" s="455"/>
      <c r="S195" s="455"/>
      <c r="T195" s="455"/>
      <c r="U195" s="455"/>
      <c r="V195" s="455"/>
      <c r="W195" s="455"/>
      <c r="X195" s="455"/>
      <c r="Y195" s="455"/>
      <c r="Z195" s="455"/>
      <c r="AA195" s="455"/>
      <c r="AB195" s="456"/>
      <c r="AC195" s="385" t="s">
        <v>794</v>
      </c>
      <c r="AD195" s="386"/>
      <c r="AE195" s="449"/>
      <c r="AF195" s="450"/>
      <c r="AG195" s="450"/>
      <c r="AH195" s="451"/>
      <c r="AI195" s="449"/>
      <c r="AJ195" s="450"/>
      <c r="AK195" s="450"/>
      <c r="AL195" s="451"/>
      <c r="AM195" s="449"/>
      <c r="AN195" s="450"/>
      <c r="AO195" s="450"/>
      <c r="AP195" s="451"/>
      <c r="AQ195" s="449"/>
      <c r="AR195" s="450"/>
      <c r="AS195" s="450"/>
      <c r="AT195" s="451"/>
      <c r="AU195" s="449"/>
      <c r="AV195" s="450"/>
      <c r="AW195" s="450"/>
      <c r="AX195" s="451"/>
      <c r="AY195" s="449"/>
      <c r="AZ195" s="450"/>
      <c r="BA195" s="450"/>
      <c r="BB195" s="451"/>
      <c r="BC195" s="449"/>
      <c r="BD195" s="450"/>
      <c r="BE195" s="450"/>
      <c r="BF195" s="451"/>
      <c r="BG195" s="452" t="str">
        <f t="shared" ref="BG195" si="130">IF(AI195&gt;0,BC195/AI195,"n.é.")</f>
        <v>n.é.</v>
      </c>
      <c r="BH195" s="453"/>
    </row>
    <row r="196" spans="1:60" ht="20.100000000000001" customHeight="1">
      <c r="A196" s="438" t="s">
        <v>820</v>
      </c>
      <c r="B196" s="439"/>
      <c r="C196" s="454" t="s">
        <v>425</v>
      </c>
      <c r="D196" s="455"/>
      <c r="E196" s="455"/>
      <c r="F196" s="455"/>
      <c r="G196" s="455"/>
      <c r="H196" s="455"/>
      <c r="I196" s="455"/>
      <c r="J196" s="455"/>
      <c r="K196" s="455"/>
      <c r="L196" s="455"/>
      <c r="M196" s="455"/>
      <c r="N196" s="455"/>
      <c r="O196" s="455"/>
      <c r="P196" s="455"/>
      <c r="Q196" s="455"/>
      <c r="R196" s="455"/>
      <c r="S196" s="455"/>
      <c r="T196" s="455"/>
      <c r="U196" s="455"/>
      <c r="V196" s="455"/>
      <c r="W196" s="455"/>
      <c r="X196" s="455"/>
      <c r="Y196" s="455"/>
      <c r="Z196" s="455"/>
      <c r="AA196" s="455"/>
      <c r="AB196" s="456"/>
      <c r="AC196" s="385" t="s">
        <v>132</v>
      </c>
      <c r="AD196" s="386"/>
      <c r="AE196" s="449"/>
      <c r="AF196" s="450"/>
      <c r="AG196" s="450"/>
      <c r="AH196" s="451"/>
      <c r="AI196" s="449"/>
      <c r="AJ196" s="450"/>
      <c r="AK196" s="450"/>
      <c r="AL196" s="451"/>
      <c r="AM196" s="449"/>
      <c r="AN196" s="450"/>
      <c r="AO196" s="450"/>
      <c r="AP196" s="451"/>
      <c r="AQ196" s="449"/>
      <c r="AR196" s="450"/>
      <c r="AS196" s="450"/>
      <c r="AT196" s="451"/>
      <c r="AU196" s="449"/>
      <c r="AV196" s="450"/>
      <c r="AW196" s="450"/>
      <c r="AX196" s="451"/>
      <c r="AY196" s="449"/>
      <c r="AZ196" s="450"/>
      <c r="BA196" s="450"/>
      <c r="BB196" s="451"/>
      <c r="BC196" s="449"/>
      <c r="BD196" s="450"/>
      <c r="BE196" s="450"/>
      <c r="BF196" s="451"/>
      <c r="BG196" s="452" t="str">
        <f t="shared" si="93"/>
        <v>n.é.</v>
      </c>
      <c r="BH196" s="453"/>
    </row>
    <row r="197" spans="1:60" ht="20.100000000000001" customHeight="1">
      <c r="A197" s="438" t="s">
        <v>821</v>
      </c>
      <c r="B197" s="439"/>
      <c r="C197" s="454" t="s">
        <v>424</v>
      </c>
      <c r="D197" s="455"/>
      <c r="E197" s="455"/>
      <c r="F197" s="455"/>
      <c r="G197" s="455"/>
      <c r="H197" s="455"/>
      <c r="I197" s="455"/>
      <c r="J197" s="455"/>
      <c r="K197" s="455"/>
      <c r="L197" s="455"/>
      <c r="M197" s="455"/>
      <c r="N197" s="455"/>
      <c r="O197" s="455"/>
      <c r="P197" s="455"/>
      <c r="Q197" s="455"/>
      <c r="R197" s="455"/>
      <c r="S197" s="455"/>
      <c r="T197" s="455"/>
      <c r="U197" s="455"/>
      <c r="V197" s="455"/>
      <c r="W197" s="455"/>
      <c r="X197" s="455"/>
      <c r="Y197" s="455"/>
      <c r="Z197" s="455"/>
      <c r="AA197" s="455"/>
      <c r="AB197" s="456"/>
      <c r="AC197" s="385" t="s">
        <v>133</v>
      </c>
      <c r="AD197" s="386"/>
      <c r="AE197" s="449"/>
      <c r="AF197" s="450"/>
      <c r="AG197" s="450"/>
      <c r="AH197" s="451"/>
      <c r="AI197" s="449"/>
      <c r="AJ197" s="450"/>
      <c r="AK197" s="450"/>
      <c r="AL197" s="451"/>
      <c r="AM197" s="449"/>
      <c r="AN197" s="450"/>
      <c r="AO197" s="450"/>
      <c r="AP197" s="451"/>
      <c r="AQ197" s="449"/>
      <c r="AR197" s="450"/>
      <c r="AS197" s="450"/>
      <c r="AT197" s="451"/>
      <c r="AU197" s="449"/>
      <c r="AV197" s="450"/>
      <c r="AW197" s="450"/>
      <c r="AX197" s="451"/>
      <c r="AY197" s="449"/>
      <c r="AZ197" s="450"/>
      <c r="BA197" s="450"/>
      <c r="BB197" s="451"/>
      <c r="BC197" s="449"/>
      <c r="BD197" s="450"/>
      <c r="BE197" s="450"/>
      <c r="BF197" s="451"/>
      <c r="BG197" s="452" t="str">
        <f t="shared" si="93"/>
        <v>n.é.</v>
      </c>
      <c r="BH197" s="453"/>
    </row>
    <row r="198" spans="1:60" ht="20.100000000000001" customHeight="1">
      <c r="A198" s="438" t="s">
        <v>822</v>
      </c>
      <c r="B198" s="439"/>
      <c r="C198" s="454" t="s">
        <v>423</v>
      </c>
      <c r="D198" s="455"/>
      <c r="E198" s="455"/>
      <c r="F198" s="455"/>
      <c r="G198" s="455"/>
      <c r="H198" s="455"/>
      <c r="I198" s="455"/>
      <c r="J198" s="455"/>
      <c r="K198" s="455"/>
      <c r="L198" s="455"/>
      <c r="M198" s="455"/>
      <c r="N198" s="455"/>
      <c r="O198" s="455"/>
      <c r="P198" s="455"/>
      <c r="Q198" s="455"/>
      <c r="R198" s="455"/>
      <c r="S198" s="455"/>
      <c r="T198" s="455"/>
      <c r="U198" s="455"/>
      <c r="V198" s="455"/>
      <c r="W198" s="455"/>
      <c r="X198" s="455"/>
      <c r="Y198" s="455"/>
      <c r="Z198" s="455"/>
      <c r="AA198" s="455"/>
      <c r="AB198" s="456"/>
      <c r="AC198" s="385" t="s">
        <v>134</v>
      </c>
      <c r="AD198" s="386"/>
      <c r="AE198" s="449"/>
      <c r="AF198" s="450"/>
      <c r="AG198" s="450"/>
      <c r="AH198" s="451"/>
      <c r="AI198" s="449"/>
      <c r="AJ198" s="450"/>
      <c r="AK198" s="450"/>
      <c r="AL198" s="451"/>
      <c r="AM198" s="449"/>
      <c r="AN198" s="450"/>
      <c r="AO198" s="450"/>
      <c r="AP198" s="451"/>
      <c r="AQ198" s="449"/>
      <c r="AR198" s="450"/>
      <c r="AS198" s="450"/>
      <c r="AT198" s="451"/>
      <c r="AU198" s="449"/>
      <c r="AV198" s="450"/>
      <c r="AW198" s="450"/>
      <c r="AX198" s="451"/>
      <c r="AY198" s="449"/>
      <c r="AZ198" s="450"/>
      <c r="BA198" s="450"/>
      <c r="BB198" s="451"/>
      <c r="BC198" s="449"/>
      <c r="BD198" s="450"/>
      <c r="BE198" s="450"/>
      <c r="BF198" s="451"/>
      <c r="BG198" s="452" t="str">
        <f t="shared" si="93"/>
        <v>n.é.</v>
      </c>
      <c r="BH198" s="453"/>
    </row>
    <row r="199" spans="1:60" ht="20.100000000000001" customHeight="1">
      <c r="A199" s="438" t="s">
        <v>823</v>
      </c>
      <c r="B199" s="439"/>
      <c r="C199" s="454" t="s">
        <v>143</v>
      </c>
      <c r="D199" s="455"/>
      <c r="E199" s="455"/>
      <c r="F199" s="455"/>
      <c r="G199" s="455"/>
      <c r="H199" s="455"/>
      <c r="I199" s="455"/>
      <c r="J199" s="455"/>
      <c r="K199" s="455"/>
      <c r="L199" s="455"/>
      <c r="M199" s="455"/>
      <c r="N199" s="455"/>
      <c r="O199" s="455"/>
      <c r="P199" s="455"/>
      <c r="Q199" s="455"/>
      <c r="R199" s="455"/>
      <c r="S199" s="455"/>
      <c r="T199" s="455"/>
      <c r="U199" s="455"/>
      <c r="V199" s="455"/>
      <c r="W199" s="455"/>
      <c r="X199" s="455"/>
      <c r="Y199" s="455"/>
      <c r="Z199" s="455"/>
      <c r="AA199" s="455"/>
      <c r="AB199" s="456"/>
      <c r="AC199" s="385" t="s">
        <v>135</v>
      </c>
      <c r="AD199" s="386"/>
      <c r="AE199" s="449">
        <v>700</v>
      </c>
      <c r="AF199" s="450"/>
      <c r="AG199" s="450"/>
      <c r="AH199" s="451"/>
      <c r="AI199" s="449"/>
      <c r="AJ199" s="450"/>
      <c r="AK199" s="450"/>
      <c r="AL199" s="451"/>
      <c r="AM199" s="449"/>
      <c r="AN199" s="450"/>
      <c r="AO199" s="450"/>
      <c r="AP199" s="451"/>
      <c r="AQ199" s="449"/>
      <c r="AR199" s="450"/>
      <c r="AS199" s="450"/>
      <c r="AT199" s="451"/>
      <c r="AU199" s="449"/>
      <c r="AV199" s="450"/>
      <c r="AW199" s="450"/>
      <c r="AX199" s="451"/>
      <c r="AY199" s="449"/>
      <c r="AZ199" s="450"/>
      <c r="BA199" s="450"/>
      <c r="BB199" s="451"/>
      <c r="BC199" s="449"/>
      <c r="BD199" s="450"/>
      <c r="BE199" s="450"/>
      <c r="BF199" s="451"/>
      <c r="BG199" s="452" t="str">
        <f t="shared" si="93"/>
        <v>n.é.</v>
      </c>
      <c r="BH199" s="453"/>
    </row>
    <row r="200" spans="1:60" ht="20.100000000000001" customHeight="1">
      <c r="A200" s="438" t="s">
        <v>824</v>
      </c>
      <c r="B200" s="439"/>
      <c r="C200" s="454" t="s">
        <v>422</v>
      </c>
      <c r="D200" s="455"/>
      <c r="E200" s="455"/>
      <c r="F200" s="455"/>
      <c r="G200" s="455"/>
      <c r="H200" s="455"/>
      <c r="I200" s="455"/>
      <c r="J200" s="455"/>
      <c r="K200" s="455"/>
      <c r="L200" s="455"/>
      <c r="M200" s="455"/>
      <c r="N200" s="455"/>
      <c r="O200" s="455"/>
      <c r="P200" s="455"/>
      <c r="Q200" s="455"/>
      <c r="R200" s="455"/>
      <c r="S200" s="455"/>
      <c r="T200" s="455"/>
      <c r="U200" s="455"/>
      <c r="V200" s="455"/>
      <c r="W200" s="455"/>
      <c r="X200" s="455"/>
      <c r="Y200" s="455"/>
      <c r="Z200" s="455"/>
      <c r="AA200" s="455"/>
      <c r="AB200" s="456"/>
      <c r="AC200" s="385" t="s">
        <v>136</v>
      </c>
      <c r="AD200" s="386"/>
      <c r="AE200" s="449"/>
      <c r="AF200" s="450"/>
      <c r="AG200" s="450"/>
      <c r="AH200" s="451"/>
      <c r="AI200" s="449"/>
      <c r="AJ200" s="450"/>
      <c r="AK200" s="450"/>
      <c r="AL200" s="451"/>
      <c r="AM200" s="449"/>
      <c r="AN200" s="450"/>
      <c r="AO200" s="450"/>
      <c r="AP200" s="451"/>
      <c r="AQ200" s="449"/>
      <c r="AR200" s="450"/>
      <c r="AS200" s="450"/>
      <c r="AT200" s="451"/>
      <c r="AU200" s="449"/>
      <c r="AV200" s="450"/>
      <c r="AW200" s="450"/>
      <c r="AX200" s="451"/>
      <c r="AY200" s="449"/>
      <c r="AZ200" s="450"/>
      <c r="BA200" s="450"/>
      <c r="BB200" s="451"/>
      <c r="BC200" s="449"/>
      <c r="BD200" s="450"/>
      <c r="BE200" s="450"/>
      <c r="BF200" s="451"/>
      <c r="BG200" s="452" t="str">
        <f t="shared" si="93"/>
        <v>n.é.</v>
      </c>
      <c r="BH200" s="453"/>
    </row>
    <row r="201" spans="1:60" ht="20.100000000000001" customHeight="1">
      <c r="A201" s="438" t="s">
        <v>825</v>
      </c>
      <c r="B201" s="439"/>
      <c r="C201" s="454" t="s">
        <v>421</v>
      </c>
      <c r="D201" s="455"/>
      <c r="E201" s="455"/>
      <c r="F201" s="455"/>
      <c r="G201" s="455"/>
      <c r="H201" s="455"/>
      <c r="I201" s="455"/>
      <c r="J201" s="455"/>
      <c r="K201" s="455"/>
      <c r="L201" s="455"/>
      <c r="M201" s="455"/>
      <c r="N201" s="455"/>
      <c r="O201" s="455"/>
      <c r="P201" s="455"/>
      <c r="Q201" s="455"/>
      <c r="R201" s="455"/>
      <c r="S201" s="455"/>
      <c r="T201" s="455"/>
      <c r="U201" s="455"/>
      <c r="V201" s="455"/>
      <c r="W201" s="455"/>
      <c r="X201" s="455"/>
      <c r="Y201" s="455"/>
      <c r="Z201" s="455"/>
      <c r="AA201" s="455"/>
      <c r="AB201" s="456"/>
      <c r="AC201" s="385" t="s">
        <v>137</v>
      </c>
      <c r="AD201" s="386"/>
      <c r="AE201" s="449">
        <v>1800</v>
      </c>
      <c r="AF201" s="450"/>
      <c r="AG201" s="450"/>
      <c r="AH201" s="451"/>
      <c r="AI201" s="449"/>
      <c r="AJ201" s="450"/>
      <c r="AK201" s="450"/>
      <c r="AL201" s="451"/>
      <c r="AM201" s="449"/>
      <c r="AN201" s="450"/>
      <c r="AO201" s="450"/>
      <c r="AP201" s="451"/>
      <c r="AQ201" s="449"/>
      <c r="AR201" s="450"/>
      <c r="AS201" s="450"/>
      <c r="AT201" s="451"/>
      <c r="AU201" s="449"/>
      <c r="AV201" s="450"/>
      <c r="AW201" s="450"/>
      <c r="AX201" s="451"/>
      <c r="AY201" s="449"/>
      <c r="AZ201" s="450"/>
      <c r="BA201" s="450"/>
      <c r="BB201" s="451"/>
      <c r="BC201" s="449"/>
      <c r="BD201" s="450"/>
      <c r="BE201" s="450"/>
      <c r="BF201" s="451"/>
      <c r="BG201" s="452" t="str">
        <f t="shared" si="93"/>
        <v>n.é.</v>
      </c>
      <c r="BH201" s="453"/>
    </row>
    <row r="202" spans="1:60" ht="20.100000000000001" customHeight="1">
      <c r="A202" s="438" t="s">
        <v>826</v>
      </c>
      <c r="B202" s="439"/>
      <c r="C202" s="454" t="s">
        <v>144</v>
      </c>
      <c r="D202" s="455"/>
      <c r="E202" s="455"/>
      <c r="F202" s="455"/>
      <c r="G202" s="455"/>
      <c r="H202" s="455"/>
      <c r="I202" s="455"/>
      <c r="J202" s="455"/>
      <c r="K202" s="455"/>
      <c r="L202" s="455"/>
      <c r="M202" s="455"/>
      <c r="N202" s="455"/>
      <c r="O202" s="455"/>
      <c r="P202" s="455"/>
      <c r="Q202" s="455"/>
      <c r="R202" s="455"/>
      <c r="S202" s="455"/>
      <c r="T202" s="455"/>
      <c r="U202" s="455"/>
      <c r="V202" s="455"/>
      <c r="W202" s="455"/>
      <c r="X202" s="455"/>
      <c r="Y202" s="455"/>
      <c r="Z202" s="455"/>
      <c r="AA202" s="455"/>
      <c r="AB202" s="456"/>
      <c r="AC202" s="385" t="s">
        <v>138</v>
      </c>
      <c r="AD202" s="386"/>
      <c r="AE202" s="449"/>
      <c r="AF202" s="450"/>
      <c r="AG202" s="450"/>
      <c r="AH202" s="451"/>
      <c r="AI202" s="449"/>
      <c r="AJ202" s="450"/>
      <c r="AK202" s="450"/>
      <c r="AL202" s="451"/>
      <c r="AM202" s="449"/>
      <c r="AN202" s="450"/>
      <c r="AO202" s="450"/>
      <c r="AP202" s="451"/>
      <c r="AQ202" s="449"/>
      <c r="AR202" s="450"/>
      <c r="AS202" s="450"/>
      <c r="AT202" s="451"/>
      <c r="AU202" s="449"/>
      <c r="AV202" s="450"/>
      <c r="AW202" s="450"/>
      <c r="AX202" s="451"/>
      <c r="AY202" s="449"/>
      <c r="AZ202" s="450"/>
      <c r="BA202" s="450"/>
      <c r="BB202" s="451"/>
      <c r="BC202" s="449"/>
      <c r="BD202" s="450"/>
      <c r="BE202" s="450"/>
      <c r="BF202" s="451"/>
      <c r="BG202" s="452" t="str">
        <f t="shared" si="93"/>
        <v>n.é.</v>
      </c>
      <c r="BH202" s="453"/>
    </row>
    <row r="203" spans="1:60" ht="20.100000000000001" customHeight="1">
      <c r="A203" s="438" t="s">
        <v>827</v>
      </c>
      <c r="B203" s="439"/>
      <c r="C203" s="495" t="s">
        <v>145</v>
      </c>
      <c r="D203" s="496"/>
      <c r="E203" s="496"/>
      <c r="F203" s="496"/>
      <c r="G203" s="496"/>
      <c r="H203" s="496"/>
      <c r="I203" s="496"/>
      <c r="J203" s="496"/>
      <c r="K203" s="496"/>
      <c r="L203" s="496"/>
      <c r="M203" s="496"/>
      <c r="N203" s="496"/>
      <c r="O203" s="496"/>
      <c r="P203" s="496"/>
      <c r="Q203" s="496"/>
      <c r="R203" s="496"/>
      <c r="S203" s="496"/>
      <c r="T203" s="496"/>
      <c r="U203" s="496"/>
      <c r="V203" s="496"/>
      <c r="W203" s="496"/>
      <c r="X203" s="496"/>
      <c r="Y203" s="496"/>
      <c r="Z203" s="496"/>
      <c r="AA203" s="496"/>
      <c r="AB203" s="497"/>
      <c r="AC203" s="385" t="s">
        <v>139</v>
      </c>
      <c r="AD203" s="386"/>
      <c r="AE203" s="449"/>
      <c r="AF203" s="450"/>
      <c r="AG203" s="450"/>
      <c r="AH203" s="451"/>
      <c r="AI203" s="449"/>
      <c r="AJ203" s="450"/>
      <c r="AK203" s="450"/>
      <c r="AL203" s="451"/>
      <c r="AM203" s="449"/>
      <c r="AN203" s="450"/>
      <c r="AO203" s="450"/>
      <c r="AP203" s="451"/>
      <c r="AQ203" s="449"/>
      <c r="AR203" s="450"/>
      <c r="AS203" s="450"/>
      <c r="AT203" s="451"/>
      <c r="AU203" s="449"/>
      <c r="AV203" s="450"/>
      <c r="AW203" s="450"/>
      <c r="AX203" s="451"/>
      <c r="AY203" s="449"/>
      <c r="AZ203" s="450"/>
      <c r="BA203" s="450"/>
      <c r="BB203" s="451"/>
      <c r="BC203" s="449"/>
      <c r="BD203" s="450"/>
      <c r="BE203" s="450"/>
      <c r="BF203" s="451"/>
      <c r="BG203" s="452" t="str">
        <f t="shared" si="93"/>
        <v>n.é.</v>
      </c>
      <c r="BH203" s="453"/>
    </row>
    <row r="204" spans="1:60" ht="20.100000000000001" customHeight="1">
      <c r="A204" s="438" t="s">
        <v>828</v>
      </c>
      <c r="B204" s="439"/>
      <c r="C204" s="454" t="s">
        <v>795</v>
      </c>
      <c r="D204" s="455"/>
      <c r="E204" s="455"/>
      <c r="F204" s="455"/>
      <c r="G204" s="455"/>
      <c r="H204" s="455"/>
      <c r="I204" s="455"/>
      <c r="J204" s="455"/>
      <c r="K204" s="455"/>
      <c r="L204" s="455"/>
      <c r="M204" s="455"/>
      <c r="N204" s="455"/>
      <c r="O204" s="455"/>
      <c r="P204" s="455"/>
      <c r="Q204" s="455"/>
      <c r="R204" s="455"/>
      <c r="S204" s="455"/>
      <c r="T204" s="455"/>
      <c r="U204" s="455"/>
      <c r="V204" s="455"/>
      <c r="W204" s="455"/>
      <c r="X204" s="455"/>
      <c r="Y204" s="455"/>
      <c r="Z204" s="455"/>
      <c r="AA204" s="455"/>
      <c r="AB204" s="456"/>
      <c r="AC204" s="385" t="s">
        <v>140</v>
      </c>
      <c r="AD204" s="457"/>
      <c r="AE204" s="449"/>
      <c r="AF204" s="450"/>
      <c r="AG204" s="450"/>
      <c r="AH204" s="451"/>
      <c r="AI204" s="449"/>
      <c r="AJ204" s="450"/>
      <c r="AK204" s="450"/>
      <c r="AL204" s="451"/>
      <c r="AM204" s="449"/>
      <c r="AN204" s="450"/>
      <c r="AO204" s="450"/>
      <c r="AP204" s="451"/>
      <c r="AQ204" s="449"/>
      <c r="AR204" s="450"/>
      <c r="AS204" s="450"/>
      <c r="AT204" s="451"/>
      <c r="AU204" s="449"/>
      <c r="AV204" s="450"/>
      <c r="AW204" s="450"/>
      <c r="AX204" s="451"/>
      <c r="AY204" s="449"/>
      <c r="AZ204" s="450"/>
      <c r="BA204" s="450"/>
      <c r="BB204" s="451"/>
      <c r="BC204" s="449"/>
      <c r="BD204" s="450"/>
      <c r="BE204" s="450"/>
      <c r="BF204" s="451"/>
      <c r="BG204" s="452" t="str">
        <f t="shared" ref="BG204" si="131">IF(AI204&gt;0,BC204/AI204,"n.é.")</f>
        <v>n.é.</v>
      </c>
      <c r="BH204" s="453"/>
    </row>
    <row r="205" spans="1:60" ht="20.100000000000001" customHeight="1">
      <c r="A205" s="438" t="s">
        <v>829</v>
      </c>
      <c r="B205" s="439"/>
      <c r="C205" s="454" t="s">
        <v>146</v>
      </c>
      <c r="D205" s="455"/>
      <c r="E205" s="455"/>
      <c r="F205" s="455"/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55"/>
      <c r="R205" s="455"/>
      <c r="S205" s="455"/>
      <c r="T205" s="455"/>
      <c r="U205" s="455"/>
      <c r="V205" s="455"/>
      <c r="W205" s="455"/>
      <c r="X205" s="455"/>
      <c r="Y205" s="455"/>
      <c r="Z205" s="455"/>
      <c r="AA205" s="455"/>
      <c r="AB205" s="456"/>
      <c r="AC205" s="385" t="s">
        <v>141</v>
      </c>
      <c r="AD205" s="457"/>
      <c r="AE205" s="449">
        <v>4800</v>
      </c>
      <c r="AF205" s="450"/>
      <c r="AG205" s="450"/>
      <c r="AH205" s="451"/>
      <c r="AI205" s="449"/>
      <c r="AJ205" s="450"/>
      <c r="AK205" s="450"/>
      <c r="AL205" s="451"/>
      <c r="AM205" s="449"/>
      <c r="AN205" s="450"/>
      <c r="AO205" s="450"/>
      <c r="AP205" s="451"/>
      <c r="AQ205" s="449"/>
      <c r="AR205" s="450"/>
      <c r="AS205" s="450"/>
      <c r="AT205" s="451"/>
      <c r="AU205" s="449"/>
      <c r="AV205" s="450"/>
      <c r="AW205" s="450"/>
      <c r="AX205" s="451"/>
      <c r="AY205" s="449"/>
      <c r="AZ205" s="450"/>
      <c r="BA205" s="450"/>
      <c r="BB205" s="451"/>
      <c r="BC205" s="449"/>
      <c r="BD205" s="450"/>
      <c r="BE205" s="450"/>
      <c r="BF205" s="451"/>
      <c r="BG205" s="452" t="str">
        <f t="shared" si="93"/>
        <v>n.é.</v>
      </c>
      <c r="BH205" s="453"/>
    </row>
    <row r="206" spans="1:60" s="7" customFormat="1" ht="20.100000000000001" customHeight="1">
      <c r="A206" s="438" t="s">
        <v>477</v>
      </c>
      <c r="B206" s="439"/>
      <c r="C206" s="479" t="s">
        <v>503</v>
      </c>
      <c r="D206" s="480"/>
      <c r="E206" s="480"/>
      <c r="F206" s="480"/>
      <c r="G206" s="480"/>
      <c r="H206" s="480"/>
      <c r="I206" s="480"/>
      <c r="J206" s="480"/>
      <c r="K206" s="480"/>
      <c r="L206" s="480"/>
      <c r="M206" s="480"/>
      <c r="N206" s="480"/>
      <c r="O206" s="480"/>
      <c r="P206" s="480"/>
      <c r="Q206" s="480"/>
      <c r="R206" s="480"/>
      <c r="S206" s="480"/>
      <c r="T206" s="480"/>
      <c r="U206" s="480"/>
      <c r="V206" s="480"/>
      <c r="W206" s="480"/>
      <c r="X206" s="480"/>
      <c r="Y206" s="480"/>
      <c r="Z206" s="480"/>
      <c r="AA206" s="480"/>
      <c r="AB206" s="481"/>
      <c r="AC206" s="482" t="s">
        <v>477</v>
      </c>
      <c r="AD206" s="483"/>
      <c r="AE206" s="484">
        <v>4300</v>
      </c>
      <c r="AF206" s="485"/>
      <c r="AG206" s="485"/>
      <c r="AH206" s="486"/>
      <c r="AI206" s="484"/>
      <c r="AJ206" s="485"/>
      <c r="AK206" s="485"/>
      <c r="AL206" s="486"/>
      <c r="AM206" s="446" t="s">
        <v>710</v>
      </c>
      <c r="AN206" s="447"/>
      <c r="AO206" s="447"/>
      <c r="AP206" s="448"/>
      <c r="AQ206" s="446" t="s">
        <v>710</v>
      </c>
      <c r="AR206" s="447"/>
      <c r="AS206" s="447"/>
      <c r="AT206" s="448"/>
      <c r="AU206" s="446" t="s">
        <v>710</v>
      </c>
      <c r="AV206" s="447"/>
      <c r="AW206" s="447"/>
      <c r="AX206" s="448"/>
      <c r="AY206" s="446" t="s">
        <v>710</v>
      </c>
      <c r="AZ206" s="447"/>
      <c r="BA206" s="447"/>
      <c r="BB206" s="448"/>
      <c r="BC206" s="446" t="s">
        <v>710</v>
      </c>
      <c r="BD206" s="447"/>
      <c r="BE206" s="447"/>
      <c r="BF206" s="448"/>
      <c r="BG206" s="487" t="s">
        <v>713</v>
      </c>
      <c r="BH206" s="488"/>
    </row>
    <row r="207" spans="1:60" s="7" customFormat="1" ht="20.100000000000001" customHeight="1">
      <c r="A207" s="438" t="s">
        <v>477</v>
      </c>
      <c r="B207" s="439"/>
      <c r="C207" s="479" t="s">
        <v>504</v>
      </c>
      <c r="D207" s="480"/>
      <c r="E207" s="480"/>
      <c r="F207" s="480"/>
      <c r="G207" s="480"/>
      <c r="H207" s="480"/>
      <c r="I207" s="480"/>
      <c r="J207" s="480"/>
      <c r="K207" s="480"/>
      <c r="L207" s="480"/>
      <c r="M207" s="480"/>
      <c r="N207" s="480"/>
      <c r="O207" s="480"/>
      <c r="P207" s="480"/>
      <c r="Q207" s="480"/>
      <c r="R207" s="480"/>
      <c r="S207" s="480"/>
      <c r="T207" s="480"/>
      <c r="U207" s="480"/>
      <c r="V207" s="480"/>
      <c r="W207" s="480"/>
      <c r="X207" s="480"/>
      <c r="Y207" s="480"/>
      <c r="Z207" s="480"/>
      <c r="AA207" s="480"/>
      <c r="AB207" s="481"/>
      <c r="AC207" s="482" t="s">
        <v>477</v>
      </c>
      <c r="AD207" s="483"/>
      <c r="AE207" s="484">
        <v>500</v>
      </c>
      <c r="AF207" s="485"/>
      <c r="AG207" s="485"/>
      <c r="AH207" s="486"/>
      <c r="AI207" s="484"/>
      <c r="AJ207" s="485"/>
      <c r="AK207" s="485"/>
      <c r="AL207" s="486"/>
      <c r="AM207" s="446" t="s">
        <v>710</v>
      </c>
      <c r="AN207" s="447"/>
      <c r="AO207" s="447"/>
      <c r="AP207" s="448"/>
      <c r="AQ207" s="446" t="s">
        <v>710</v>
      </c>
      <c r="AR207" s="447"/>
      <c r="AS207" s="447"/>
      <c r="AT207" s="448"/>
      <c r="AU207" s="446" t="s">
        <v>710</v>
      </c>
      <c r="AV207" s="447"/>
      <c r="AW207" s="447"/>
      <c r="AX207" s="448"/>
      <c r="AY207" s="446" t="s">
        <v>710</v>
      </c>
      <c r="AZ207" s="447"/>
      <c r="BA207" s="447"/>
      <c r="BB207" s="448"/>
      <c r="BC207" s="446" t="s">
        <v>710</v>
      </c>
      <c r="BD207" s="447"/>
      <c r="BE207" s="447"/>
      <c r="BF207" s="448"/>
      <c r="BG207" s="487" t="s">
        <v>713</v>
      </c>
      <c r="BH207" s="488"/>
    </row>
    <row r="208" spans="1:60" ht="20.100000000000001" customHeight="1">
      <c r="A208" s="438" t="s">
        <v>830</v>
      </c>
      <c r="B208" s="439"/>
      <c r="C208" s="495" t="s">
        <v>147</v>
      </c>
      <c r="D208" s="496"/>
      <c r="E208" s="496"/>
      <c r="F208" s="496"/>
      <c r="G208" s="496"/>
      <c r="H208" s="496"/>
      <c r="I208" s="496"/>
      <c r="J208" s="496"/>
      <c r="K208" s="496"/>
      <c r="L208" s="496"/>
      <c r="M208" s="496"/>
      <c r="N208" s="496"/>
      <c r="O208" s="496"/>
      <c r="P208" s="496"/>
      <c r="Q208" s="496"/>
      <c r="R208" s="496"/>
      <c r="S208" s="496"/>
      <c r="T208" s="496"/>
      <c r="U208" s="496"/>
      <c r="V208" s="496"/>
      <c r="W208" s="496"/>
      <c r="X208" s="496"/>
      <c r="Y208" s="496"/>
      <c r="Z208" s="496"/>
      <c r="AA208" s="496"/>
      <c r="AB208" s="497"/>
      <c r="AC208" s="385" t="s">
        <v>796</v>
      </c>
      <c r="AD208" s="386"/>
      <c r="AE208" s="449">
        <v>2304</v>
      </c>
      <c r="AF208" s="450"/>
      <c r="AG208" s="450"/>
      <c r="AH208" s="451"/>
      <c r="AI208" s="449"/>
      <c r="AJ208" s="450"/>
      <c r="AK208" s="450"/>
      <c r="AL208" s="451"/>
      <c r="AM208" s="446" t="s">
        <v>710</v>
      </c>
      <c r="AN208" s="447"/>
      <c r="AO208" s="447"/>
      <c r="AP208" s="448"/>
      <c r="AQ208" s="446" t="s">
        <v>710</v>
      </c>
      <c r="AR208" s="447"/>
      <c r="AS208" s="447"/>
      <c r="AT208" s="448"/>
      <c r="AU208" s="446" t="s">
        <v>710</v>
      </c>
      <c r="AV208" s="447"/>
      <c r="AW208" s="447"/>
      <c r="AX208" s="448"/>
      <c r="AY208" s="446" t="s">
        <v>710</v>
      </c>
      <c r="AZ208" s="447"/>
      <c r="BA208" s="447"/>
      <c r="BB208" s="448"/>
      <c r="BC208" s="446" t="s">
        <v>710</v>
      </c>
      <c r="BD208" s="447"/>
      <c r="BE208" s="447"/>
      <c r="BF208" s="448"/>
      <c r="BG208" s="487" t="s">
        <v>713</v>
      </c>
      <c r="BH208" s="488"/>
    </row>
    <row r="209" spans="1:60" ht="20.100000000000001" customHeight="1">
      <c r="A209" s="522" t="s">
        <v>831</v>
      </c>
      <c r="B209" s="523"/>
      <c r="C209" s="498" t="s">
        <v>918</v>
      </c>
      <c r="D209" s="499"/>
      <c r="E209" s="499"/>
      <c r="F209" s="499"/>
      <c r="G209" s="499"/>
      <c r="H209" s="499"/>
      <c r="I209" s="499"/>
      <c r="J209" s="499"/>
      <c r="K209" s="499"/>
      <c r="L209" s="499"/>
      <c r="M209" s="499"/>
      <c r="N209" s="499"/>
      <c r="O209" s="499"/>
      <c r="P209" s="499"/>
      <c r="Q209" s="499"/>
      <c r="R209" s="499"/>
      <c r="S209" s="499"/>
      <c r="T209" s="499"/>
      <c r="U209" s="499"/>
      <c r="V209" s="499"/>
      <c r="W209" s="499"/>
      <c r="X209" s="499"/>
      <c r="Y209" s="499"/>
      <c r="Z209" s="499"/>
      <c r="AA209" s="499"/>
      <c r="AB209" s="500"/>
      <c r="AC209" s="501" t="s">
        <v>59</v>
      </c>
      <c r="AD209" s="502"/>
      <c r="AE209" s="461">
        <f>SUM(AE192:AH208)-SUM(AE206:AH207)</f>
        <v>9604</v>
      </c>
      <c r="AF209" s="462"/>
      <c r="AG209" s="462"/>
      <c r="AH209" s="463"/>
      <c r="AI209" s="461">
        <f>SUM(AI192:AL208)-SUM(AI206:AL207)</f>
        <v>0</v>
      </c>
      <c r="AJ209" s="462"/>
      <c r="AK209" s="462"/>
      <c r="AL209" s="463"/>
      <c r="AM209" s="461">
        <f>SUM(AM192:AP208)-SUM(AM206:AP207)</f>
        <v>0</v>
      </c>
      <c r="AN209" s="462"/>
      <c r="AO209" s="462"/>
      <c r="AP209" s="463"/>
      <c r="AQ209" s="461">
        <f>SUM(AQ192:AT208)-SUM(AQ206:AT207)</f>
        <v>0</v>
      </c>
      <c r="AR209" s="462"/>
      <c r="AS209" s="462"/>
      <c r="AT209" s="463"/>
      <c r="AU209" s="461">
        <f>SUM(AU192:AX208)-SUM(AU206:AX207)</f>
        <v>0</v>
      </c>
      <c r="AV209" s="462"/>
      <c r="AW209" s="462"/>
      <c r="AX209" s="463"/>
      <c r="AY209" s="461">
        <f>SUM(AY192:BB208)-SUM(AY206:BB207)</f>
        <v>0</v>
      </c>
      <c r="AZ209" s="462"/>
      <c r="BA209" s="462"/>
      <c r="BB209" s="463"/>
      <c r="BC209" s="461">
        <f>SUM(BC192:BF208)-SUM(BC206:BF207)</f>
        <v>0</v>
      </c>
      <c r="BD209" s="462"/>
      <c r="BE209" s="462"/>
      <c r="BF209" s="463"/>
      <c r="BG209" s="444" t="str">
        <f t="shared" si="93"/>
        <v>n.é.</v>
      </c>
      <c r="BH209" s="445"/>
    </row>
    <row r="210" spans="1:60" ht="20.100000000000001" customHeight="1">
      <c r="A210" s="438" t="s">
        <v>832</v>
      </c>
      <c r="B210" s="439"/>
      <c r="C210" s="527" t="s">
        <v>148</v>
      </c>
      <c r="D210" s="528"/>
      <c r="E210" s="528"/>
      <c r="F210" s="528"/>
      <c r="G210" s="528"/>
      <c r="H210" s="528"/>
      <c r="I210" s="528"/>
      <c r="J210" s="528"/>
      <c r="K210" s="528"/>
      <c r="L210" s="528"/>
      <c r="M210" s="528"/>
      <c r="N210" s="528"/>
      <c r="O210" s="528"/>
      <c r="P210" s="528"/>
      <c r="Q210" s="528"/>
      <c r="R210" s="528"/>
      <c r="S210" s="528"/>
      <c r="T210" s="528"/>
      <c r="U210" s="528"/>
      <c r="V210" s="528"/>
      <c r="W210" s="528"/>
      <c r="X210" s="528"/>
      <c r="Y210" s="528"/>
      <c r="Z210" s="528"/>
      <c r="AA210" s="528"/>
      <c r="AB210" s="529"/>
      <c r="AC210" s="385" t="s">
        <v>124</v>
      </c>
      <c r="AD210" s="386"/>
      <c r="AE210" s="449"/>
      <c r="AF210" s="450"/>
      <c r="AG210" s="450"/>
      <c r="AH210" s="451"/>
      <c r="AI210" s="449"/>
      <c r="AJ210" s="450"/>
      <c r="AK210" s="450"/>
      <c r="AL210" s="451"/>
      <c r="AM210" s="449"/>
      <c r="AN210" s="450"/>
      <c r="AO210" s="450"/>
      <c r="AP210" s="451"/>
      <c r="AQ210" s="449"/>
      <c r="AR210" s="450"/>
      <c r="AS210" s="450"/>
      <c r="AT210" s="451"/>
      <c r="AU210" s="449"/>
      <c r="AV210" s="450"/>
      <c r="AW210" s="450"/>
      <c r="AX210" s="451"/>
      <c r="AY210" s="449"/>
      <c r="AZ210" s="450"/>
      <c r="BA210" s="450"/>
      <c r="BB210" s="451"/>
      <c r="BC210" s="449"/>
      <c r="BD210" s="450"/>
      <c r="BE210" s="450"/>
      <c r="BF210" s="451"/>
      <c r="BG210" s="452" t="str">
        <f t="shared" ref="BG210:BG265" si="132">IF(AI210&gt;0,BC210/AI210,"n.é.")</f>
        <v>n.é.</v>
      </c>
      <c r="BH210" s="453"/>
    </row>
    <row r="211" spans="1:60" ht="20.100000000000001" customHeight="1">
      <c r="A211" s="438" t="s">
        <v>833</v>
      </c>
      <c r="B211" s="439"/>
      <c r="C211" s="527" t="s">
        <v>149</v>
      </c>
      <c r="D211" s="528"/>
      <c r="E211" s="528"/>
      <c r="F211" s="528"/>
      <c r="G211" s="528"/>
      <c r="H211" s="528"/>
      <c r="I211" s="528"/>
      <c r="J211" s="528"/>
      <c r="K211" s="528"/>
      <c r="L211" s="528"/>
      <c r="M211" s="528"/>
      <c r="N211" s="528"/>
      <c r="O211" s="528"/>
      <c r="P211" s="528"/>
      <c r="Q211" s="528"/>
      <c r="R211" s="528"/>
      <c r="S211" s="528"/>
      <c r="T211" s="528"/>
      <c r="U211" s="528"/>
      <c r="V211" s="528"/>
      <c r="W211" s="528"/>
      <c r="X211" s="528"/>
      <c r="Y211" s="528"/>
      <c r="Z211" s="528"/>
      <c r="AA211" s="528"/>
      <c r="AB211" s="529"/>
      <c r="AC211" s="385" t="s">
        <v>125</v>
      </c>
      <c r="AD211" s="386"/>
      <c r="AE211" s="449">
        <f>25738+46000</f>
        <v>71738</v>
      </c>
      <c r="AF211" s="450"/>
      <c r="AG211" s="450"/>
      <c r="AH211" s="451"/>
      <c r="AI211" s="449"/>
      <c r="AJ211" s="450"/>
      <c r="AK211" s="450"/>
      <c r="AL211" s="451"/>
      <c r="AM211" s="449"/>
      <c r="AN211" s="450"/>
      <c r="AO211" s="450"/>
      <c r="AP211" s="451"/>
      <c r="AQ211" s="449"/>
      <c r="AR211" s="450"/>
      <c r="AS211" s="450"/>
      <c r="AT211" s="451"/>
      <c r="AU211" s="449"/>
      <c r="AV211" s="450"/>
      <c r="AW211" s="450"/>
      <c r="AX211" s="451"/>
      <c r="AY211" s="449"/>
      <c r="AZ211" s="450"/>
      <c r="BA211" s="450"/>
      <c r="BB211" s="451"/>
      <c r="BC211" s="449"/>
      <c r="BD211" s="450"/>
      <c r="BE211" s="450"/>
      <c r="BF211" s="451"/>
      <c r="BG211" s="452" t="str">
        <f t="shared" si="132"/>
        <v>n.é.</v>
      </c>
      <c r="BH211" s="453"/>
    </row>
    <row r="212" spans="1:60" ht="20.100000000000001" customHeight="1">
      <c r="A212" s="438" t="s">
        <v>834</v>
      </c>
      <c r="B212" s="439"/>
      <c r="C212" s="527" t="s">
        <v>150</v>
      </c>
      <c r="D212" s="528"/>
      <c r="E212" s="528"/>
      <c r="F212" s="528"/>
      <c r="G212" s="528"/>
      <c r="H212" s="528"/>
      <c r="I212" s="528"/>
      <c r="J212" s="528"/>
      <c r="K212" s="528"/>
      <c r="L212" s="528"/>
      <c r="M212" s="528"/>
      <c r="N212" s="528"/>
      <c r="O212" s="528"/>
      <c r="P212" s="528"/>
      <c r="Q212" s="528"/>
      <c r="R212" s="528"/>
      <c r="S212" s="528"/>
      <c r="T212" s="528"/>
      <c r="U212" s="528"/>
      <c r="V212" s="528"/>
      <c r="W212" s="528"/>
      <c r="X212" s="528"/>
      <c r="Y212" s="528"/>
      <c r="Z212" s="528"/>
      <c r="AA212" s="528"/>
      <c r="AB212" s="529"/>
      <c r="AC212" s="385" t="s">
        <v>126</v>
      </c>
      <c r="AD212" s="386"/>
      <c r="AE212" s="449"/>
      <c r="AF212" s="450"/>
      <c r="AG212" s="450"/>
      <c r="AH212" s="451"/>
      <c r="AI212" s="449"/>
      <c r="AJ212" s="450"/>
      <c r="AK212" s="450"/>
      <c r="AL212" s="451"/>
      <c r="AM212" s="449"/>
      <c r="AN212" s="450"/>
      <c r="AO212" s="450"/>
      <c r="AP212" s="451"/>
      <c r="AQ212" s="449"/>
      <c r="AR212" s="450"/>
      <c r="AS212" s="450"/>
      <c r="AT212" s="451"/>
      <c r="AU212" s="449"/>
      <c r="AV212" s="450"/>
      <c r="AW212" s="450"/>
      <c r="AX212" s="451"/>
      <c r="AY212" s="449"/>
      <c r="AZ212" s="450"/>
      <c r="BA212" s="450"/>
      <c r="BB212" s="451"/>
      <c r="BC212" s="449"/>
      <c r="BD212" s="450"/>
      <c r="BE212" s="450"/>
      <c r="BF212" s="451"/>
      <c r="BG212" s="452" t="str">
        <f t="shared" si="132"/>
        <v>n.é.</v>
      </c>
      <c r="BH212" s="453"/>
    </row>
    <row r="213" spans="1:60" ht="20.100000000000001" customHeight="1">
      <c r="A213" s="438" t="s">
        <v>835</v>
      </c>
      <c r="B213" s="439"/>
      <c r="C213" s="527" t="s">
        <v>151</v>
      </c>
      <c r="D213" s="528"/>
      <c r="E213" s="528"/>
      <c r="F213" s="528"/>
      <c r="G213" s="528"/>
      <c r="H213" s="528"/>
      <c r="I213" s="528"/>
      <c r="J213" s="528"/>
      <c r="K213" s="528"/>
      <c r="L213" s="528"/>
      <c r="M213" s="528"/>
      <c r="N213" s="528"/>
      <c r="O213" s="528"/>
      <c r="P213" s="528"/>
      <c r="Q213" s="528"/>
      <c r="R213" s="528"/>
      <c r="S213" s="528"/>
      <c r="T213" s="528"/>
      <c r="U213" s="528"/>
      <c r="V213" s="528"/>
      <c r="W213" s="528"/>
      <c r="X213" s="528"/>
      <c r="Y213" s="528"/>
      <c r="Z213" s="528"/>
      <c r="AA213" s="528"/>
      <c r="AB213" s="529"/>
      <c r="AC213" s="385" t="s">
        <v>127</v>
      </c>
      <c r="AD213" s="386"/>
      <c r="AE213" s="449"/>
      <c r="AF213" s="450"/>
      <c r="AG213" s="450"/>
      <c r="AH213" s="451"/>
      <c r="AI213" s="449"/>
      <c r="AJ213" s="450"/>
      <c r="AK213" s="450"/>
      <c r="AL213" s="451"/>
      <c r="AM213" s="449"/>
      <c r="AN213" s="450"/>
      <c r="AO213" s="450"/>
      <c r="AP213" s="451"/>
      <c r="AQ213" s="449"/>
      <c r="AR213" s="450"/>
      <c r="AS213" s="450"/>
      <c r="AT213" s="451"/>
      <c r="AU213" s="449"/>
      <c r="AV213" s="450"/>
      <c r="AW213" s="450"/>
      <c r="AX213" s="451"/>
      <c r="AY213" s="449"/>
      <c r="AZ213" s="450"/>
      <c r="BA213" s="450"/>
      <c r="BB213" s="451"/>
      <c r="BC213" s="449"/>
      <c r="BD213" s="450"/>
      <c r="BE213" s="450"/>
      <c r="BF213" s="451"/>
      <c r="BG213" s="452" t="str">
        <f t="shared" si="132"/>
        <v>n.é.</v>
      </c>
      <c r="BH213" s="453"/>
    </row>
    <row r="214" spans="1:60" ht="20.100000000000001" customHeight="1">
      <c r="A214" s="438" t="s">
        <v>836</v>
      </c>
      <c r="B214" s="439"/>
      <c r="C214" s="374" t="s">
        <v>152</v>
      </c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6"/>
      <c r="AC214" s="385" t="s">
        <v>128</v>
      </c>
      <c r="AD214" s="386"/>
      <c r="AE214" s="449"/>
      <c r="AF214" s="450"/>
      <c r="AG214" s="450"/>
      <c r="AH214" s="451"/>
      <c r="AI214" s="449"/>
      <c r="AJ214" s="450"/>
      <c r="AK214" s="450"/>
      <c r="AL214" s="451"/>
      <c r="AM214" s="449"/>
      <c r="AN214" s="450"/>
      <c r="AO214" s="450"/>
      <c r="AP214" s="451"/>
      <c r="AQ214" s="449"/>
      <c r="AR214" s="450"/>
      <c r="AS214" s="450"/>
      <c r="AT214" s="451"/>
      <c r="AU214" s="449"/>
      <c r="AV214" s="450"/>
      <c r="AW214" s="450"/>
      <c r="AX214" s="451"/>
      <c r="AY214" s="449"/>
      <c r="AZ214" s="450"/>
      <c r="BA214" s="450"/>
      <c r="BB214" s="451"/>
      <c r="BC214" s="449"/>
      <c r="BD214" s="450"/>
      <c r="BE214" s="450"/>
      <c r="BF214" s="451"/>
      <c r="BG214" s="452" t="str">
        <f t="shared" si="132"/>
        <v>n.é.</v>
      </c>
      <c r="BH214" s="453"/>
    </row>
    <row r="215" spans="1:60" ht="20.100000000000001" customHeight="1">
      <c r="A215" s="438" t="s">
        <v>837</v>
      </c>
      <c r="B215" s="439"/>
      <c r="C215" s="374" t="s">
        <v>153</v>
      </c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6"/>
      <c r="AC215" s="385" t="s">
        <v>129</v>
      </c>
      <c r="AD215" s="386"/>
      <c r="AE215" s="449"/>
      <c r="AF215" s="450"/>
      <c r="AG215" s="450"/>
      <c r="AH215" s="451"/>
      <c r="AI215" s="449"/>
      <c r="AJ215" s="450"/>
      <c r="AK215" s="450"/>
      <c r="AL215" s="451"/>
      <c r="AM215" s="449"/>
      <c r="AN215" s="450"/>
      <c r="AO215" s="450"/>
      <c r="AP215" s="451"/>
      <c r="AQ215" s="449"/>
      <c r="AR215" s="450"/>
      <c r="AS215" s="450"/>
      <c r="AT215" s="451"/>
      <c r="AU215" s="449"/>
      <c r="AV215" s="450"/>
      <c r="AW215" s="450"/>
      <c r="AX215" s="451"/>
      <c r="AY215" s="449"/>
      <c r="AZ215" s="450"/>
      <c r="BA215" s="450"/>
      <c r="BB215" s="451"/>
      <c r="BC215" s="449"/>
      <c r="BD215" s="450"/>
      <c r="BE215" s="450"/>
      <c r="BF215" s="451"/>
      <c r="BG215" s="452" t="str">
        <f t="shared" si="132"/>
        <v>n.é.</v>
      </c>
      <c r="BH215" s="453"/>
    </row>
    <row r="216" spans="1:60" ht="20.100000000000001" customHeight="1">
      <c r="A216" s="438" t="s">
        <v>838</v>
      </c>
      <c r="B216" s="439"/>
      <c r="C216" s="374" t="s">
        <v>154</v>
      </c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6"/>
      <c r="AC216" s="385" t="s">
        <v>130</v>
      </c>
      <c r="AD216" s="386"/>
      <c r="AE216" s="449">
        <v>6950</v>
      </c>
      <c r="AF216" s="450"/>
      <c r="AG216" s="450"/>
      <c r="AH216" s="451"/>
      <c r="AI216" s="449"/>
      <c r="AJ216" s="450"/>
      <c r="AK216" s="450"/>
      <c r="AL216" s="451"/>
      <c r="AM216" s="449"/>
      <c r="AN216" s="450"/>
      <c r="AO216" s="450"/>
      <c r="AP216" s="451"/>
      <c r="AQ216" s="449"/>
      <c r="AR216" s="450"/>
      <c r="AS216" s="450"/>
      <c r="AT216" s="451"/>
      <c r="AU216" s="449"/>
      <c r="AV216" s="450"/>
      <c r="AW216" s="450"/>
      <c r="AX216" s="451"/>
      <c r="AY216" s="449"/>
      <c r="AZ216" s="450"/>
      <c r="BA216" s="450"/>
      <c r="BB216" s="451"/>
      <c r="BC216" s="449"/>
      <c r="BD216" s="450"/>
      <c r="BE216" s="450"/>
      <c r="BF216" s="451"/>
      <c r="BG216" s="452" t="str">
        <f t="shared" si="132"/>
        <v>n.é.</v>
      </c>
      <c r="BH216" s="453"/>
    </row>
    <row r="217" spans="1:60" s="3" customFormat="1" ht="20.100000000000001" customHeight="1">
      <c r="A217" s="522" t="s">
        <v>839</v>
      </c>
      <c r="B217" s="523"/>
      <c r="C217" s="466" t="s">
        <v>886</v>
      </c>
      <c r="D217" s="467"/>
      <c r="E217" s="467"/>
      <c r="F217" s="467"/>
      <c r="G217" s="467"/>
      <c r="H217" s="467"/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467"/>
      <c r="T217" s="467"/>
      <c r="U217" s="467"/>
      <c r="V217" s="467"/>
      <c r="W217" s="467"/>
      <c r="X217" s="467"/>
      <c r="Y217" s="467"/>
      <c r="Z217" s="467"/>
      <c r="AA217" s="467"/>
      <c r="AB217" s="468"/>
      <c r="AC217" s="501" t="s">
        <v>60</v>
      </c>
      <c r="AD217" s="502"/>
      <c r="AE217" s="461">
        <f>SUM(AE210:AH216)</f>
        <v>78688</v>
      </c>
      <c r="AF217" s="462"/>
      <c r="AG217" s="462"/>
      <c r="AH217" s="463"/>
      <c r="AI217" s="461">
        <f t="shared" ref="AI217" si="133">SUM(AI210:AL216)</f>
        <v>0</v>
      </c>
      <c r="AJ217" s="462"/>
      <c r="AK217" s="462"/>
      <c r="AL217" s="463"/>
      <c r="AM217" s="461">
        <f t="shared" ref="AM217" si="134">SUM(AM210:AP216)</f>
        <v>0</v>
      </c>
      <c r="AN217" s="462"/>
      <c r="AO217" s="462"/>
      <c r="AP217" s="463"/>
      <c r="AQ217" s="461">
        <f t="shared" ref="AQ217" si="135">SUM(AQ210:AT216)</f>
        <v>0</v>
      </c>
      <c r="AR217" s="462"/>
      <c r="AS217" s="462"/>
      <c r="AT217" s="463"/>
      <c r="AU217" s="461">
        <f t="shared" ref="AU217" si="136">SUM(AU210:AX216)</f>
        <v>0</v>
      </c>
      <c r="AV217" s="462"/>
      <c r="AW217" s="462"/>
      <c r="AX217" s="463"/>
      <c r="AY217" s="461">
        <f t="shared" ref="AY217" si="137">SUM(AY210:BB216)</f>
        <v>0</v>
      </c>
      <c r="AZ217" s="462"/>
      <c r="BA217" s="462"/>
      <c r="BB217" s="463"/>
      <c r="BC217" s="461">
        <f t="shared" ref="BC217" si="138">SUM(BC210:BF216)</f>
        <v>0</v>
      </c>
      <c r="BD217" s="462"/>
      <c r="BE217" s="462"/>
      <c r="BF217" s="463"/>
      <c r="BG217" s="444" t="str">
        <f t="shared" si="132"/>
        <v>n.é.</v>
      </c>
      <c r="BH217" s="445"/>
    </row>
    <row r="218" spans="1:60" ht="20.100000000000001" customHeight="1">
      <c r="A218" s="438" t="s">
        <v>840</v>
      </c>
      <c r="B218" s="439"/>
      <c r="C218" s="397" t="s">
        <v>167</v>
      </c>
      <c r="D218" s="398"/>
      <c r="E218" s="398"/>
      <c r="F218" s="398"/>
      <c r="G218" s="398"/>
      <c r="H218" s="398"/>
      <c r="I218" s="398"/>
      <c r="J218" s="398"/>
      <c r="K218" s="398"/>
      <c r="L218" s="398"/>
      <c r="M218" s="398"/>
      <c r="N218" s="398"/>
      <c r="O218" s="398"/>
      <c r="P218" s="398"/>
      <c r="Q218" s="398"/>
      <c r="R218" s="398"/>
      <c r="S218" s="398"/>
      <c r="T218" s="398"/>
      <c r="U218" s="398"/>
      <c r="V218" s="398"/>
      <c r="W218" s="398"/>
      <c r="X218" s="398"/>
      <c r="Y218" s="398"/>
      <c r="Z218" s="398"/>
      <c r="AA218" s="398"/>
      <c r="AB218" s="399"/>
      <c r="AC218" s="385" t="s">
        <v>155</v>
      </c>
      <c r="AD218" s="386"/>
      <c r="AE218" s="449">
        <v>7874</v>
      </c>
      <c r="AF218" s="450"/>
      <c r="AG218" s="450"/>
      <c r="AH218" s="451"/>
      <c r="AI218" s="449"/>
      <c r="AJ218" s="450"/>
      <c r="AK218" s="450"/>
      <c r="AL218" s="451"/>
      <c r="AM218" s="449"/>
      <c r="AN218" s="450"/>
      <c r="AO218" s="450"/>
      <c r="AP218" s="451"/>
      <c r="AQ218" s="449"/>
      <c r="AR218" s="450"/>
      <c r="AS218" s="450"/>
      <c r="AT218" s="451"/>
      <c r="AU218" s="449"/>
      <c r="AV218" s="450"/>
      <c r="AW218" s="450"/>
      <c r="AX218" s="451"/>
      <c r="AY218" s="449"/>
      <c r="AZ218" s="450"/>
      <c r="BA218" s="450"/>
      <c r="BB218" s="451"/>
      <c r="BC218" s="449"/>
      <c r="BD218" s="450"/>
      <c r="BE218" s="450"/>
      <c r="BF218" s="451"/>
      <c r="BG218" s="452" t="str">
        <f t="shared" si="132"/>
        <v>n.é.</v>
      </c>
      <c r="BH218" s="453"/>
    </row>
    <row r="219" spans="1:60" ht="20.100000000000001" customHeight="1">
      <c r="A219" s="438" t="s">
        <v>841</v>
      </c>
      <c r="B219" s="439"/>
      <c r="C219" s="397" t="s">
        <v>168</v>
      </c>
      <c r="D219" s="398"/>
      <c r="E219" s="398"/>
      <c r="F219" s="398"/>
      <c r="G219" s="398"/>
      <c r="H219" s="398"/>
      <c r="I219" s="398"/>
      <c r="J219" s="398"/>
      <c r="K219" s="398"/>
      <c r="L219" s="398"/>
      <c r="M219" s="398"/>
      <c r="N219" s="398"/>
      <c r="O219" s="398"/>
      <c r="P219" s="398"/>
      <c r="Q219" s="398"/>
      <c r="R219" s="398"/>
      <c r="S219" s="398"/>
      <c r="T219" s="398"/>
      <c r="U219" s="398"/>
      <c r="V219" s="398"/>
      <c r="W219" s="398"/>
      <c r="X219" s="398"/>
      <c r="Y219" s="398"/>
      <c r="Z219" s="398"/>
      <c r="AA219" s="398"/>
      <c r="AB219" s="399"/>
      <c r="AC219" s="385" t="s">
        <v>156</v>
      </c>
      <c r="AD219" s="386"/>
      <c r="AE219" s="449"/>
      <c r="AF219" s="450"/>
      <c r="AG219" s="450"/>
      <c r="AH219" s="451"/>
      <c r="AI219" s="449"/>
      <c r="AJ219" s="450"/>
      <c r="AK219" s="450"/>
      <c r="AL219" s="451"/>
      <c r="AM219" s="449"/>
      <c r="AN219" s="450"/>
      <c r="AO219" s="450"/>
      <c r="AP219" s="451"/>
      <c r="AQ219" s="449"/>
      <c r="AR219" s="450"/>
      <c r="AS219" s="450"/>
      <c r="AT219" s="451"/>
      <c r="AU219" s="449"/>
      <c r="AV219" s="450"/>
      <c r="AW219" s="450"/>
      <c r="AX219" s="451"/>
      <c r="AY219" s="449"/>
      <c r="AZ219" s="450"/>
      <c r="BA219" s="450"/>
      <c r="BB219" s="451"/>
      <c r="BC219" s="449"/>
      <c r="BD219" s="450"/>
      <c r="BE219" s="450"/>
      <c r="BF219" s="451"/>
      <c r="BG219" s="452" t="str">
        <f t="shared" si="132"/>
        <v>n.é.</v>
      </c>
      <c r="BH219" s="453"/>
    </row>
    <row r="220" spans="1:60" ht="20.100000000000001" customHeight="1">
      <c r="A220" s="438" t="s">
        <v>842</v>
      </c>
      <c r="B220" s="439"/>
      <c r="C220" s="397" t="s">
        <v>169</v>
      </c>
      <c r="D220" s="398"/>
      <c r="E220" s="398"/>
      <c r="F220" s="398"/>
      <c r="G220" s="398"/>
      <c r="H220" s="398"/>
      <c r="I220" s="398"/>
      <c r="J220" s="398"/>
      <c r="K220" s="398"/>
      <c r="L220" s="398"/>
      <c r="M220" s="398"/>
      <c r="N220" s="398"/>
      <c r="O220" s="398"/>
      <c r="P220" s="398"/>
      <c r="Q220" s="398"/>
      <c r="R220" s="398"/>
      <c r="S220" s="398"/>
      <c r="T220" s="398"/>
      <c r="U220" s="398"/>
      <c r="V220" s="398"/>
      <c r="W220" s="398"/>
      <c r="X220" s="398"/>
      <c r="Y220" s="398"/>
      <c r="Z220" s="398"/>
      <c r="AA220" s="398"/>
      <c r="AB220" s="399"/>
      <c r="AC220" s="385" t="s">
        <v>157</v>
      </c>
      <c r="AD220" s="386"/>
      <c r="AE220" s="449"/>
      <c r="AF220" s="450"/>
      <c r="AG220" s="450"/>
      <c r="AH220" s="451"/>
      <c r="AI220" s="449"/>
      <c r="AJ220" s="450"/>
      <c r="AK220" s="450"/>
      <c r="AL220" s="451"/>
      <c r="AM220" s="449"/>
      <c r="AN220" s="450"/>
      <c r="AO220" s="450"/>
      <c r="AP220" s="451"/>
      <c r="AQ220" s="449"/>
      <c r="AR220" s="450"/>
      <c r="AS220" s="450"/>
      <c r="AT220" s="451"/>
      <c r="AU220" s="449"/>
      <c r="AV220" s="450"/>
      <c r="AW220" s="450"/>
      <c r="AX220" s="451"/>
      <c r="AY220" s="449"/>
      <c r="AZ220" s="450"/>
      <c r="BA220" s="450"/>
      <c r="BB220" s="451"/>
      <c r="BC220" s="449"/>
      <c r="BD220" s="450"/>
      <c r="BE220" s="450"/>
      <c r="BF220" s="451"/>
      <c r="BG220" s="452" t="str">
        <f t="shared" si="132"/>
        <v>n.é.</v>
      </c>
      <c r="BH220" s="453"/>
    </row>
    <row r="221" spans="1:60" ht="20.100000000000001" customHeight="1">
      <c r="A221" s="438" t="s">
        <v>843</v>
      </c>
      <c r="B221" s="439"/>
      <c r="C221" s="397" t="s">
        <v>170</v>
      </c>
      <c r="D221" s="398"/>
      <c r="E221" s="398"/>
      <c r="F221" s="398"/>
      <c r="G221" s="398"/>
      <c r="H221" s="398"/>
      <c r="I221" s="398"/>
      <c r="J221" s="398"/>
      <c r="K221" s="398"/>
      <c r="L221" s="398"/>
      <c r="M221" s="398"/>
      <c r="N221" s="398"/>
      <c r="O221" s="398"/>
      <c r="P221" s="398"/>
      <c r="Q221" s="398"/>
      <c r="R221" s="398"/>
      <c r="S221" s="398"/>
      <c r="T221" s="398"/>
      <c r="U221" s="398"/>
      <c r="V221" s="398"/>
      <c r="W221" s="398"/>
      <c r="X221" s="398"/>
      <c r="Y221" s="398"/>
      <c r="Z221" s="398"/>
      <c r="AA221" s="398"/>
      <c r="AB221" s="399"/>
      <c r="AC221" s="385" t="s">
        <v>158</v>
      </c>
      <c r="AD221" s="386"/>
      <c r="AE221" s="449">
        <v>2126</v>
      </c>
      <c r="AF221" s="450"/>
      <c r="AG221" s="450"/>
      <c r="AH221" s="451"/>
      <c r="AI221" s="449"/>
      <c r="AJ221" s="450"/>
      <c r="AK221" s="450"/>
      <c r="AL221" s="451"/>
      <c r="AM221" s="449"/>
      <c r="AN221" s="450"/>
      <c r="AO221" s="450"/>
      <c r="AP221" s="451"/>
      <c r="AQ221" s="449"/>
      <c r="AR221" s="450"/>
      <c r="AS221" s="450"/>
      <c r="AT221" s="451"/>
      <c r="AU221" s="449"/>
      <c r="AV221" s="450"/>
      <c r="AW221" s="450"/>
      <c r="AX221" s="451"/>
      <c r="AY221" s="449"/>
      <c r="AZ221" s="450"/>
      <c r="BA221" s="450"/>
      <c r="BB221" s="451"/>
      <c r="BC221" s="449"/>
      <c r="BD221" s="450"/>
      <c r="BE221" s="450"/>
      <c r="BF221" s="451"/>
      <c r="BG221" s="452" t="str">
        <f t="shared" si="132"/>
        <v>n.é.</v>
      </c>
      <c r="BH221" s="453"/>
    </row>
    <row r="222" spans="1:60" s="3" customFormat="1" ht="20.100000000000001" customHeight="1">
      <c r="A222" s="522" t="s">
        <v>844</v>
      </c>
      <c r="B222" s="523"/>
      <c r="C222" s="498" t="s">
        <v>887</v>
      </c>
      <c r="D222" s="499"/>
      <c r="E222" s="499"/>
      <c r="F222" s="499"/>
      <c r="G222" s="499"/>
      <c r="H222" s="499"/>
      <c r="I222" s="499"/>
      <c r="J222" s="499"/>
      <c r="K222" s="499"/>
      <c r="L222" s="499"/>
      <c r="M222" s="499"/>
      <c r="N222" s="499"/>
      <c r="O222" s="499"/>
      <c r="P222" s="499"/>
      <c r="Q222" s="499"/>
      <c r="R222" s="499"/>
      <c r="S222" s="499"/>
      <c r="T222" s="499"/>
      <c r="U222" s="499"/>
      <c r="V222" s="499"/>
      <c r="W222" s="499"/>
      <c r="X222" s="499"/>
      <c r="Y222" s="499"/>
      <c r="Z222" s="499"/>
      <c r="AA222" s="499"/>
      <c r="AB222" s="500"/>
      <c r="AC222" s="501" t="s">
        <v>61</v>
      </c>
      <c r="AD222" s="502"/>
      <c r="AE222" s="461">
        <f>SUM(AE218:AH221)</f>
        <v>10000</v>
      </c>
      <c r="AF222" s="462"/>
      <c r="AG222" s="462"/>
      <c r="AH222" s="463"/>
      <c r="AI222" s="461">
        <f t="shared" ref="AI222" si="139">SUM(AI218:AL221)</f>
        <v>0</v>
      </c>
      <c r="AJ222" s="462"/>
      <c r="AK222" s="462"/>
      <c r="AL222" s="463"/>
      <c r="AM222" s="461">
        <f t="shared" ref="AM222" si="140">SUM(AM218:AP221)</f>
        <v>0</v>
      </c>
      <c r="AN222" s="462"/>
      <c r="AO222" s="462"/>
      <c r="AP222" s="463"/>
      <c r="AQ222" s="461">
        <f t="shared" ref="AQ222" si="141">SUM(AQ218:AT221)</f>
        <v>0</v>
      </c>
      <c r="AR222" s="462"/>
      <c r="AS222" s="462"/>
      <c r="AT222" s="463"/>
      <c r="AU222" s="461">
        <f t="shared" ref="AU222" si="142">SUM(AU218:AX221)</f>
        <v>0</v>
      </c>
      <c r="AV222" s="462"/>
      <c r="AW222" s="462"/>
      <c r="AX222" s="463"/>
      <c r="AY222" s="461">
        <f t="shared" ref="AY222" si="143">SUM(AY218:BB221)</f>
        <v>0</v>
      </c>
      <c r="AZ222" s="462"/>
      <c r="BA222" s="462"/>
      <c r="BB222" s="463"/>
      <c r="BC222" s="461">
        <f t="shared" ref="BC222" si="144">SUM(BC218:BF221)</f>
        <v>0</v>
      </c>
      <c r="BD222" s="462"/>
      <c r="BE222" s="462"/>
      <c r="BF222" s="463"/>
      <c r="BG222" s="444" t="str">
        <f t="shared" si="132"/>
        <v>n.é.</v>
      </c>
      <c r="BH222" s="445"/>
    </row>
    <row r="223" spans="1:60" ht="20.100000000000001" customHeight="1">
      <c r="A223" s="438" t="s">
        <v>845</v>
      </c>
      <c r="B223" s="439"/>
      <c r="C223" s="397" t="s">
        <v>416</v>
      </c>
      <c r="D223" s="398"/>
      <c r="E223" s="398"/>
      <c r="F223" s="398"/>
      <c r="G223" s="398"/>
      <c r="H223" s="398"/>
      <c r="I223" s="398"/>
      <c r="J223" s="398"/>
      <c r="K223" s="398"/>
      <c r="L223" s="398"/>
      <c r="M223" s="398"/>
      <c r="N223" s="398"/>
      <c r="O223" s="398"/>
      <c r="P223" s="398"/>
      <c r="Q223" s="398"/>
      <c r="R223" s="398"/>
      <c r="S223" s="398"/>
      <c r="T223" s="398"/>
      <c r="U223" s="398"/>
      <c r="V223" s="398"/>
      <c r="W223" s="398"/>
      <c r="X223" s="398"/>
      <c r="Y223" s="398"/>
      <c r="Z223" s="398"/>
      <c r="AA223" s="398"/>
      <c r="AB223" s="399"/>
      <c r="AC223" s="385" t="s">
        <v>159</v>
      </c>
      <c r="AD223" s="386"/>
      <c r="AE223" s="449"/>
      <c r="AF223" s="450"/>
      <c r="AG223" s="450"/>
      <c r="AH223" s="451"/>
      <c r="AI223" s="449"/>
      <c r="AJ223" s="450"/>
      <c r="AK223" s="450"/>
      <c r="AL223" s="451"/>
      <c r="AM223" s="449"/>
      <c r="AN223" s="450"/>
      <c r="AO223" s="450"/>
      <c r="AP223" s="451"/>
      <c r="AQ223" s="449"/>
      <c r="AR223" s="450"/>
      <c r="AS223" s="450"/>
      <c r="AT223" s="451"/>
      <c r="AU223" s="449"/>
      <c r="AV223" s="450"/>
      <c r="AW223" s="450"/>
      <c r="AX223" s="451"/>
      <c r="AY223" s="449"/>
      <c r="AZ223" s="450"/>
      <c r="BA223" s="450"/>
      <c r="BB223" s="451"/>
      <c r="BC223" s="449"/>
      <c r="BD223" s="450"/>
      <c r="BE223" s="450"/>
      <c r="BF223" s="451"/>
      <c r="BG223" s="452" t="str">
        <f t="shared" si="132"/>
        <v>n.é.</v>
      </c>
      <c r="BH223" s="453"/>
    </row>
    <row r="224" spans="1:60" ht="20.100000000000001" customHeight="1">
      <c r="A224" s="438" t="s">
        <v>846</v>
      </c>
      <c r="B224" s="439"/>
      <c r="C224" s="397" t="s">
        <v>417</v>
      </c>
      <c r="D224" s="398"/>
      <c r="E224" s="398"/>
      <c r="F224" s="398"/>
      <c r="G224" s="398"/>
      <c r="H224" s="398"/>
      <c r="I224" s="398"/>
      <c r="J224" s="398"/>
      <c r="K224" s="398"/>
      <c r="L224" s="398"/>
      <c r="M224" s="398"/>
      <c r="N224" s="398"/>
      <c r="O224" s="398"/>
      <c r="P224" s="398"/>
      <c r="Q224" s="398"/>
      <c r="R224" s="398"/>
      <c r="S224" s="398"/>
      <c r="T224" s="398"/>
      <c r="U224" s="398"/>
      <c r="V224" s="398"/>
      <c r="W224" s="398"/>
      <c r="X224" s="398"/>
      <c r="Y224" s="398"/>
      <c r="Z224" s="398"/>
      <c r="AA224" s="398"/>
      <c r="AB224" s="399"/>
      <c r="AC224" s="385" t="s">
        <v>160</v>
      </c>
      <c r="AD224" s="386"/>
      <c r="AE224" s="449"/>
      <c r="AF224" s="450"/>
      <c r="AG224" s="450"/>
      <c r="AH224" s="451"/>
      <c r="AI224" s="449"/>
      <c r="AJ224" s="450"/>
      <c r="AK224" s="450"/>
      <c r="AL224" s="451"/>
      <c r="AM224" s="449"/>
      <c r="AN224" s="450"/>
      <c r="AO224" s="450"/>
      <c r="AP224" s="451"/>
      <c r="AQ224" s="449"/>
      <c r="AR224" s="450"/>
      <c r="AS224" s="450"/>
      <c r="AT224" s="451"/>
      <c r="AU224" s="449"/>
      <c r="AV224" s="450"/>
      <c r="AW224" s="450"/>
      <c r="AX224" s="451"/>
      <c r="AY224" s="449"/>
      <c r="AZ224" s="450"/>
      <c r="BA224" s="450"/>
      <c r="BB224" s="451"/>
      <c r="BC224" s="449"/>
      <c r="BD224" s="450"/>
      <c r="BE224" s="450"/>
      <c r="BF224" s="451"/>
      <c r="BG224" s="452" t="str">
        <f t="shared" si="132"/>
        <v>n.é.</v>
      </c>
      <c r="BH224" s="453"/>
    </row>
    <row r="225" spans="1:60" ht="20.100000000000001" customHeight="1">
      <c r="A225" s="438" t="s">
        <v>847</v>
      </c>
      <c r="B225" s="439"/>
      <c r="C225" s="397" t="s">
        <v>418</v>
      </c>
      <c r="D225" s="398"/>
      <c r="E225" s="398"/>
      <c r="F225" s="398"/>
      <c r="G225" s="398"/>
      <c r="H225" s="398"/>
      <c r="I225" s="398"/>
      <c r="J225" s="398"/>
      <c r="K225" s="398"/>
      <c r="L225" s="398"/>
      <c r="M225" s="398"/>
      <c r="N225" s="398"/>
      <c r="O225" s="398"/>
      <c r="P225" s="398"/>
      <c r="Q225" s="398"/>
      <c r="R225" s="398"/>
      <c r="S225" s="398"/>
      <c r="T225" s="398"/>
      <c r="U225" s="398"/>
      <c r="V225" s="398"/>
      <c r="W225" s="398"/>
      <c r="X225" s="398"/>
      <c r="Y225" s="398"/>
      <c r="Z225" s="398"/>
      <c r="AA225" s="398"/>
      <c r="AB225" s="399"/>
      <c r="AC225" s="385" t="s">
        <v>161</v>
      </c>
      <c r="AD225" s="386"/>
      <c r="AE225" s="449"/>
      <c r="AF225" s="450"/>
      <c r="AG225" s="450"/>
      <c r="AH225" s="451"/>
      <c r="AI225" s="449"/>
      <c r="AJ225" s="450"/>
      <c r="AK225" s="450"/>
      <c r="AL225" s="451"/>
      <c r="AM225" s="449"/>
      <c r="AN225" s="450"/>
      <c r="AO225" s="450"/>
      <c r="AP225" s="451"/>
      <c r="AQ225" s="449"/>
      <c r="AR225" s="450"/>
      <c r="AS225" s="450"/>
      <c r="AT225" s="451"/>
      <c r="AU225" s="449"/>
      <c r="AV225" s="450"/>
      <c r="AW225" s="450"/>
      <c r="AX225" s="451"/>
      <c r="AY225" s="449"/>
      <c r="AZ225" s="450"/>
      <c r="BA225" s="450"/>
      <c r="BB225" s="451"/>
      <c r="BC225" s="449"/>
      <c r="BD225" s="450"/>
      <c r="BE225" s="450"/>
      <c r="BF225" s="451"/>
      <c r="BG225" s="452" t="str">
        <f t="shared" si="132"/>
        <v>n.é.</v>
      </c>
      <c r="BH225" s="453"/>
    </row>
    <row r="226" spans="1:60" ht="20.100000000000001" customHeight="1">
      <c r="A226" s="438" t="s">
        <v>848</v>
      </c>
      <c r="B226" s="439"/>
      <c r="C226" s="397" t="s">
        <v>171</v>
      </c>
      <c r="D226" s="398"/>
      <c r="E226" s="398"/>
      <c r="F226" s="398"/>
      <c r="G226" s="398"/>
      <c r="H226" s="398"/>
      <c r="I226" s="398"/>
      <c r="J226" s="398"/>
      <c r="K226" s="398"/>
      <c r="L226" s="398"/>
      <c r="M226" s="398"/>
      <c r="N226" s="398"/>
      <c r="O226" s="398"/>
      <c r="P226" s="398"/>
      <c r="Q226" s="398"/>
      <c r="R226" s="398"/>
      <c r="S226" s="398"/>
      <c r="T226" s="398"/>
      <c r="U226" s="398"/>
      <c r="V226" s="398"/>
      <c r="W226" s="398"/>
      <c r="X226" s="398"/>
      <c r="Y226" s="398"/>
      <c r="Z226" s="398"/>
      <c r="AA226" s="398"/>
      <c r="AB226" s="399"/>
      <c r="AC226" s="385" t="s">
        <v>162</v>
      </c>
      <c r="AD226" s="386"/>
      <c r="AE226" s="449"/>
      <c r="AF226" s="450"/>
      <c r="AG226" s="450"/>
      <c r="AH226" s="451"/>
      <c r="AI226" s="449"/>
      <c r="AJ226" s="450"/>
      <c r="AK226" s="450"/>
      <c r="AL226" s="451"/>
      <c r="AM226" s="449"/>
      <c r="AN226" s="450"/>
      <c r="AO226" s="450"/>
      <c r="AP226" s="451"/>
      <c r="AQ226" s="449"/>
      <c r="AR226" s="450"/>
      <c r="AS226" s="450"/>
      <c r="AT226" s="451"/>
      <c r="AU226" s="449"/>
      <c r="AV226" s="450"/>
      <c r="AW226" s="450"/>
      <c r="AX226" s="451"/>
      <c r="AY226" s="449"/>
      <c r="AZ226" s="450"/>
      <c r="BA226" s="450"/>
      <c r="BB226" s="451"/>
      <c r="BC226" s="449"/>
      <c r="BD226" s="450"/>
      <c r="BE226" s="450"/>
      <c r="BF226" s="451"/>
      <c r="BG226" s="452" t="str">
        <f t="shared" si="132"/>
        <v>n.é.</v>
      </c>
      <c r="BH226" s="453"/>
    </row>
    <row r="227" spans="1:60" ht="20.100000000000001" customHeight="1">
      <c r="A227" s="438" t="s">
        <v>849</v>
      </c>
      <c r="B227" s="439"/>
      <c r="C227" s="397" t="s">
        <v>419</v>
      </c>
      <c r="D227" s="398"/>
      <c r="E227" s="398"/>
      <c r="F227" s="398"/>
      <c r="G227" s="398"/>
      <c r="H227" s="398"/>
      <c r="I227" s="398"/>
      <c r="J227" s="398"/>
      <c r="K227" s="398"/>
      <c r="L227" s="398"/>
      <c r="M227" s="398"/>
      <c r="N227" s="398"/>
      <c r="O227" s="398"/>
      <c r="P227" s="398"/>
      <c r="Q227" s="398"/>
      <c r="R227" s="398"/>
      <c r="S227" s="398"/>
      <c r="T227" s="398"/>
      <c r="U227" s="398"/>
      <c r="V227" s="398"/>
      <c r="W227" s="398"/>
      <c r="X227" s="398"/>
      <c r="Y227" s="398"/>
      <c r="Z227" s="398"/>
      <c r="AA227" s="398"/>
      <c r="AB227" s="399"/>
      <c r="AC227" s="385" t="s">
        <v>163</v>
      </c>
      <c r="AD227" s="386"/>
      <c r="AE227" s="449"/>
      <c r="AF227" s="450"/>
      <c r="AG227" s="450"/>
      <c r="AH227" s="451"/>
      <c r="AI227" s="449"/>
      <c r="AJ227" s="450"/>
      <c r="AK227" s="450"/>
      <c r="AL227" s="451"/>
      <c r="AM227" s="449"/>
      <c r="AN227" s="450"/>
      <c r="AO227" s="450"/>
      <c r="AP227" s="451"/>
      <c r="AQ227" s="449"/>
      <c r="AR227" s="450"/>
      <c r="AS227" s="450"/>
      <c r="AT227" s="451"/>
      <c r="AU227" s="449"/>
      <c r="AV227" s="450"/>
      <c r="AW227" s="450"/>
      <c r="AX227" s="451"/>
      <c r="AY227" s="449"/>
      <c r="AZ227" s="450"/>
      <c r="BA227" s="450"/>
      <c r="BB227" s="451"/>
      <c r="BC227" s="449"/>
      <c r="BD227" s="450"/>
      <c r="BE227" s="450"/>
      <c r="BF227" s="451"/>
      <c r="BG227" s="452" t="str">
        <f t="shared" si="132"/>
        <v>n.é.</v>
      </c>
      <c r="BH227" s="453"/>
    </row>
    <row r="228" spans="1:60" ht="20.100000000000001" customHeight="1">
      <c r="A228" s="438" t="s">
        <v>850</v>
      </c>
      <c r="B228" s="439"/>
      <c r="C228" s="397" t="s">
        <v>420</v>
      </c>
      <c r="D228" s="398"/>
      <c r="E228" s="398"/>
      <c r="F228" s="398"/>
      <c r="G228" s="398"/>
      <c r="H228" s="398"/>
      <c r="I228" s="398"/>
      <c r="J228" s="398"/>
      <c r="K228" s="398"/>
      <c r="L228" s="398"/>
      <c r="M228" s="398"/>
      <c r="N228" s="398"/>
      <c r="O228" s="398"/>
      <c r="P228" s="398"/>
      <c r="Q228" s="398"/>
      <c r="R228" s="398"/>
      <c r="S228" s="398"/>
      <c r="T228" s="398"/>
      <c r="U228" s="398"/>
      <c r="V228" s="398"/>
      <c r="W228" s="398"/>
      <c r="X228" s="398"/>
      <c r="Y228" s="398"/>
      <c r="Z228" s="398"/>
      <c r="AA228" s="398"/>
      <c r="AB228" s="399"/>
      <c r="AC228" s="385" t="s">
        <v>164</v>
      </c>
      <c r="AD228" s="386"/>
      <c r="AE228" s="449"/>
      <c r="AF228" s="450"/>
      <c r="AG228" s="450"/>
      <c r="AH228" s="451"/>
      <c r="AI228" s="449"/>
      <c r="AJ228" s="450"/>
      <c r="AK228" s="450"/>
      <c r="AL228" s="451"/>
      <c r="AM228" s="449"/>
      <c r="AN228" s="450"/>
      <c r="AO228" s="450"/>
      <c r="AP228" s="451"/>
      <c r="AQ228" s="449"/>
      <c r="AR228" s="450"/>
      <c r="AS228" s="450"/>
      <c r="AT228" s="451"/>
      <c r="AU228" s="449"/>
      <c r="AV228" s="450"/>
      <c r="AW228" s="450"/>
      <c r="AX228" s="451"/>
      <c r="AY228" s="449"/>
      <c r="AZ228" s="450"/>
      <c r="BA228" s="450"/>
      <c r="BB228" s="451"/>
      <c r="BC228" s="449"/>
      <c r="BD228" s="450"/>
      <c r="BE228" s="450"/>
      <c r="BF228" s="451"/>
      <c r="BG228" s="452" t="str">
        <f t="shared" si="132"/>
        <v>n.é.</v>
      </c>
      <c r="BH228" s="453"/>
    </row>
    <row r="229" spans="1:60" ht="20.100000000000001" customHeight="1">
      <c r="A229" s="438" t="s">
        <v>851</v>
      </c>
      <c r="B229" s="439"/>
      <c r="C229" s="397" t="s">
        <v>172</v>
      </c>
      <c r="D229" s="398"/>
      <c r="E229" s="398"/>
      <c r="F229" s="398"/>
      <c r="G229" s="398"/>
      <c r="H229" s="398"/>
      <c r="I229" s="398"/>
      <c r="J229" s="398"/>
      <c r="K229" s="398"/>
      <c r="L229" s="398"/>
      <c r="M229" s="398"/>
      <c r="N229" s="398"/>
      <c r="O229" s="398"/>
      <c r="P229" s="398"/>
      <c r="Q229" s="398"/>
      <c r="R229" s="398"/>
      <c r="S229" s="398"/>
      <c r="T229" s="398"/>
      <c r="U229" s="398"/>
      <c r="V229" s="398"/>
      <c r="W229" s="398"/>
      <c r="X229" s="398"/>
      <c r="Y229" s="398"/>
      <c r="Z229" s="398"/>
      <c r="AA229" s="398"/>
      <c r="AB229" s="399"/>
      <c r="AC229" s="385" t="s">
        <v>165</v>
      </c>
      <c r="AD229" s="386"/>
      <c r="AE229" s="449"/>
      <c r="AF229" s="450"/>
      <c r="AG229" s="450"/>
      <c r="AH229" s="451"/>
      <c r="AI229" s="449"/>
      <c r="AJ229" s="450"/>
      <c r="AK229" s="450"/>
      <c r="AL229" s="451"/>
      <c r="AM229" s="449"/>
      <c r="AN229" s="450"/>
      <c r="AO229" s="450"/>
      <c r="AP229" s="451"/>
      <c r="AQ229" s="449"/>
      <c r="AR229" s="450"/>
      <c r="AS229" s="450"/>
      <c r="AT229" s="451"/>
      <c r="AU229" s="449"/>
      <c r="AV229" s="450"/>
      <c r="AW229" s="450"/>
      <c r="AX229" s="451"/>
      <c r="AY229" s="449"/>
      <c r="AZ229" s="450"/>
      <c r="BA229" s="450"/>
      <c r="BB229" s="451"/>
      <c r="BC229" s="449"/>
      <c r="BD229" s="450"/>
      <c r="BE229" s="450"/>
      <c r="BF229" s="451"/>
      <c r="BG229" s="452" t="str">
        <f t="shared" si="132"/>
        <v>n.é.</v>
      </c>
      <c r="BH229" s="453"/>
    </row>
    <row r="230" spans="1:60" ht="20.100000000000001" customHeight="1">
      <c r="A230" s="438" t="s">
        <v>852</v>
      </c>
      <c r="B230" s="439"/>
      <c r="C230" s="397" t="s">
        <v>797</v>
      </c>
      <c r="D230" s="398"/>
      <c r="E230" s="398"/>
      <c r="F230" s="398"/>
      <c r="G230" s="398"/>
      <c r="H230" s="398"/>
      <c r="I230" s="398"/>
      <c r="J230" s="398"/>
      <c r="K230" s="398"/>
      <c r="L230" s="398"/>
      <c r="M230" s="398"/>
      <c r="N230" s="398"/>
      <c r="O230" s="398"/>
      <c r="P230" s="398"/>
      <c r="Q230" s="398"/>
      <c r="R230" s="398"/>
      <c r="S230" s="398"/>
      <c r="T230" s="398"/>
      <c r="U230" s="398"/>
      <c r="V230" s="398"/>
      <c r="W230" s="398"/>
      <c r="X230" s="398"/>
      <c r="Y230" s="398"/>
      <c r="Z230" s="398"/>
      <c r="AA230" s="398"/>
      <c r="AB230" s="399"/>
      <c r="AC230" s="385" t="s">
        <v>166</v>
      </c>
      <c r="AD230" s="386"/>
      <c r="AE230" s="449"/>
      <c r="AF230" s="450"/>
      <c r="AG230" s="450"/>
      <c r="AH230" s="451"/>
      <c r="AI230" s="449"/>
      <c r="AJ230" s="450"/>
      <c r="AK230" s="450"/>
      <c r="AL230" s="451"/>
      <c r="AM230" s="449"/>
      <c r="AN230" s="450"/>
      <c r="AO230" s="450"/>
      <c r="AP230" s="451"/>
      <c r="AQ230" s="449"/>
      <c r="AR230" s="450"/>
      <c r="AS230" s="450"/>
      <c r="AT230" s="451"/>
      <c r="AU230" s="449"/>
      <c r="AV230" s="450"/>
      <c r="AW230" s="450"/>
      <c r="AX230" s="451"/>
      <c r="AY230" s="449"/>
      <c r="AZ230" s="450"/>
      <c r="BA230" s="450"/>
      <c r="BB230" s="451"/>
      <c r="BC230" s="449"/>
      <c r="BD230" s="450"/>
      <c r="BE230" s="450"/>
      <c r="BF230" s="451"/>
      <c r="BG230" s="452" t="str">
        <f t="shared" ref="BG230" si="145">IF(AI230&gt;0,BC230/AI230,"n.é.")</f>
        <v>n.é.</v>
      </c>
      <c r="BH230" s="453"/>
    </row>
    <row r="231" spans="1:60" ht="20.100000000000001" customHeight="1">
      <c r="A231" s="438" t="s">
        <v>853</v>
      </c>
      <c r="B231" s="439"/>
      <c r="C231" s="397" t="s">
        <v>173</v>
      </c>
      <c r="D231" s="398"/>
      <c r="E231" s="398"/>
      <c r="F231" s="398"/>
      <c r="G231" s="398"/>
      <c r="H231" s="398"/>
      <c r="I231" s="398"/>
      <c r="J231" s="398"/>
      <c r="K231" s="398"/>
      <c r="L231" s="398"/>
      <c r="M231" s="398"/>
      <c r="N231" s="398"/>
      <c r="O231" s="398"/>
      <c r="P231" s="398"/>
      <c r="Q231" s="398"/>
      <c r="R231" s="398"/>
      <c r="S231" s="398"/>
      <c r="T231" s="398"/>
      <c r="U231" s="398"/>
      <c r="V231" s="398"/>
      <c r="W231" s="398"/>
      <c r="X231" s="398"/>
      <c r="Y231" s="398"/>
      <c r="Z231" s="398"/>
      <c r="AA231" s="398"/>
      <c r="AB231" s="399"/>
      <c r="AC231" s="385" t="s">
        <v>798</v>
      </c>
      <c r="AD231" s="386"/>
      <c r="AE231" s="449">
        <v>17</v>
      </c>
      <c r="AF231" s="450"/>
      <c r="AG231" s="450"/>
      <c r="AH231" s="451"/>
      <c r="AI231" s="449"/>
      <c r="AJ231" s="450"/>
      <c r="AK231" s="450"/>
      <c r="AL231" s="451"/>
      <c r="AM231" s="449"/>
      <c r="AN231" s="450"/>
      <c r="AO231" s="450"/>
      <c r="AP231" s="451"/>
      <c r="AQ231" s="449"/>
      <c r="AR231" s="450"/>
      <c r="AS231" s="450"/>
      <c r="AT231" s="451"/>
      <c r="AU231" s="449"/>
      <c r="AV231" s="450"/>
      <c r="AW231" s="450"/>
      <c r="AX231" s="451"/>
      <c r="AY231" s="449"/>
      <c r="AZ231" s="450"/>
      <c r="BA231" s="450"/>
      <c r="BB231" s="451"/>
      <c r="BC231" s="449"/>
      <c r="BD231" s="450"/>
      <c r="BE231" s="450"/>
      <c r="BF231" s="451"/>
      <c r="BG231" s="452" t="str">
        <f t="shared" si="132"/>
        <v>n.é.</v>
      </c>
      <c r="BH231" s="453"/>
    </row>
    <row r="232" spans="1:60" ht="20.100000000000001" customHeight="1">
      <c r="A232" s="522" t="s">
        <v>854</v>
      </c>
      <c r="B232" s="523"/>
      <c r="C232" s="498" t="s">
        <v>888</v>
      </c>
      <c r="D232" s="499"/>
      <c r="E232" s="499"/>
      <c r="F232" s="499"/>
      <c r="G232" s="499"/>
      <c r="H232" s="499"/>
      <c r="I232" s="499"/>
      <c r="J232" s="499"/>
      <c r="K232" s="499"/>
      <c r="L232" s="499"/>
      <c r="M232" s="499"/>
      <c r="N232" s="499"/>
      <c r="O232" s="499"/>
      <c r="P232" s="499"/>
      <c r="Q232" s="499"/>
      <c r="R232" s="499"/>
      <c r="S232" s="499"/>
      <c r="T232" s="499"/>
      <c r="U232" s="499"/>
      <c r="V232" s="499"/>
      <c r="W232" s="499"/>
      <c r="X232" s="499"/>
      <c r="Y232" s="499"/>
      <c r="Z232" s="499"/>
      <c r="AA232" s="499"/>
      <c r="AB232" s="500"/>
      <c r="AC232" s="501" t="s">
        <v>62</v>
      </c>
      <c r="AD232" s="502"/>
      <c r="AE232" s="461">
        <f>SUM(AE223:AH231)</f>
        <v>17</v>
      </c>
      <c r="AF232" s="462"/>
      <c r="AG232" s="462"/>
      <c r="AH232" s="463"/>
      <c r="AI232" s="461">
        <f t="shared" ref="AI232" si="146">SUM(AI223:AL231)</f>
        <v>0</v>
      </c>
      <c r="AJ232" s="462"/>
      <c r="AK232" s="462"/>
      <c r="AL232" s="463"/>
      <c r="AM232" s="461">
        <f t="shared" ref="AM232" si="147">SUM(AM223:AP231)</f>
        <v>0</v>
      </c>
      <c r="AN232" s="462"/>
      <c r="AO232" s="462"/>
      <c r="AP232" s="463"/>
      <c r="AQ232" s="461">
        <f t="shared" ref="AQ232" si="148">SUM(AQ223:AT231)</f>
        <v>0</v>
      </c>
      <c r="AR232" s="462"/>
      <c r="AS232" s="462"/>
      <c r="AT232" s="463"/>
      <c r="AU232" s="461">
        <f t="shared" ref="AU232" si="149">SUM(AU223:AX231)</f>
        <v>0</v>
      </c>
      <c r="AV232" s="462"/>
      <c r="AW232" s="462"/>
      <c r="AX232" s="463"/>
      <c r="AY232" s="461">
        <f t="shared" ref="AY232" si="150">SUM(AY223:BB231)</f>
        <v>0</v>
      </c>
      <c r="AZ232" s="462"/>
      <c r="BA232" s="462"/>
      <c r="BB232" s="463"/>
      <c r="BC232" s="461">
        <f t="shared" ref="BC232" si="151">SUM(BC223:BF231)</f>
        <v>0</v>
      </c>
      <c r="BD232" s="462"/>
      <c r="BE232" s="462"/>
      <c r="BF232" s="463"/>
      <c r="BG232" s="444" t="str">
        <f t="shared" si="132"/>
        <v>n.é.</v>
      </c>
      <c r="BH232" s="445"/>
    </row>
    <row r="233" spans="1:60" s="3" customFormat="1" ht="20.100000000000001" customHeight="1">
      <c r="A233" s="514" t="s">
        <v>855</v>
      </c>
      <c r="B233" s="515"/>
      <c r="C233" s="516" t="s">
        <v>889</v>
      </c>
      <c r="D233" s="517"/>
      <c r="E233" s="517"/>
      <c r="F233" s="517"/>
      <c r="G233" s="517"/>
      <c r="H233" s="517"/>
      <c r="I233" s="517"/>
      <c r="J233" s="517"/>
      <c r="K233" s="517"/>
      <c r="L233" s="517"/>
      <c r="M233" s="517"/>
      <c r="N233" s="517"/>
      <c r="O233" s="517"/>
      <c r="P233" s="517"/>
      <c r="Q233" s="517"/>
      <c r="R233" s="517"/>
      <c r="S233" s="517"/>
      <c r="T233" s="517"/>
      <c r="U233" s="517"/>
      <c r="V233" s="517"/>
      <c r="W233" s="517"/>
      <c r="X233" s="517"/>
      <c r="Y233" s="517"/>
      <c r="Z233" s="517"/>
      <c r="AA233" s="517"/>
      <c r="AB233" s="518"/>
      <c r="AC233" s="392" t="s">
        <v>174</v>
      </c>
      <c r="AD233" s="393"/>
      <c r="AE233" s="524">
        <f>AE148+AE149+AE180+AE191+AE209+AE217+AE222+AE232</f>
        <v>263819</v>
      </c>
      <c r="AF233" s="525"/>
      <c r="AG233" s="525"/>
      <c r="AH233" s="526"/>
      <c r="AI233" s="524">
        <f>AI148+AI149+AI180+AI191+AI209+AI217+AI222+AI232</f>
        <v>0</v>
      </c>
      <c r="AJ233" s="525"/>
      <c r="AK233" s="525"/>
      <c r="AL233" s="526"/>
      <c r="AM233" s="524">
        <f>AM148+AM149+AM180+AM191+AM209+AM217+AM222+AM232</f>
        <v>0</v>
      </c>
      <c r="AN233" s="525"/>
      <c r="AO233" s="525"/>
      <c r="AP233" s="526"/>
      <c r="AQ233" s="524">
        <f>AQ148+AQ149+AQ180+AQ191+AQ209+AQ217+AQ222+AQ232</f>
        <v>0</v>
      </c>
      <c r="AR233" s="525"/>
      <c r="AS233" s="525"/>
      <c r="AT233" s="526"/>
      <c r="AU233" s="524">
        <f>AU148+AU149+AU180+AU191+AU209+AU217+AU222+AU232</f>
        <v>0</v>
      </c>
      <c r="AV233" s="525"/>
      <c r="AW233" s="525"/>
      <c r="AX233" s="526"/>
      <c r="AY233" s="524">
        <f>AY148+AY149+AY180+AY191+AY209+AY217+AY222+AY232</f>
        <v>0</v>
      </c>
      <c r="AZ233" s="525"/>
      <c r="BA233" s="525"/>
      <c r="BB233" s="526"/>
      <c r="BC233" s="524">
        <f>BC148+BC149+BC180+BC191+BC209+BC217+BC222+BC232</f>
        <v>0</v>
      </c>
      <c r="BD233" s="525"/>
      <c r="BE233" s="525"/>
      <c r="BF233" s="526"/>
      <c r="BG233" s="512" t="str">
        <f t="shared" si="132"/>
        <v>n.é.</v>
      </c>
      <c r="BH233" s="513"/>
    </row>
    <row r="234" spans="1:60" ht="20.100000000000001" customHeight="1">
      <c r="A234" s="438" t="s">
        <v>856</v>
      </c>
      <c r="B234" s="439"/>
      <c r="C234" s="397" t="s">
        <v>799</v>
      </c>
      <c r="D234" s="398"/>
      <c r="E234" s="398"/>
      <c r="F234" s="398"/>
      <c r="G234" s="398"/>
      <c r="H234" s="398"/>
      <c r="I234" s="398"/>
      <c r="J234" s="398"/>
      <c r="K234" s="398"/>
      <c r="L234" s="398"/>
      <c r="M234" s="398"/>
      <c r="N234" s="398"/>
      <c r="O234" s="398"/>
      <c r="P234" s="398"/>
      <c r="Q234" s="398"/>
      <c r="R234" s="398"/>
      <c r="S234" s="398"/>
      <c r="T234" s="398"/>
      <c r="U234" s="398"/>
      <c r="V234" s="398"/>
      <c r="W234" s="398"/>
      <c r="X234" s="398"/>
      <c r="Y234" s="398"/>
      <c r="Z234" s="398"/>
      <c r="AA234" s="398"/>
      <c r="AB234" s="399"/>
      <c r="AC234" s="377" t="s">
        <v>381</v>
      </c>
      <c r="AD234" s="378"/>
      <c r="AE234" s="443"/>
      <c r="AF234" s="443"/>
      <c r="AG234" s="443"/>
      <c r="AH234" s="443"/>
      <c r="AI234" s="443"/>
      <c r="AJ234" s="443"/>
      <c r="AK234" s="443"/>
      <c r="AL234" s="443"/>
      <c r="AM234" s="443"/>
      <c r="AN234" s="443"/>
      <c r="AO234" s="443"/>
      <c r="AP234" s="443"/>
      <c r="AQ234" s="443"/>
      <c r="AR234" s="443"/>
      <c r="AS234" s="443"/>
      <c r="AT234" s="443"/>
      <c r="AU234" s="443"/>
      <c r="AV234" s="443"/>
      <c r="AW234" s="443"/>
      <c r="AX234" s="443"/>
      <c r="AY234" s="443"/>
      <c r="AZ234" s="443"/>
      <c r="BA234" s="443"/>
      <c r="BB234" s="443"/>
      <c r="BC234" s="443"/>
      <c r="BD234" s="443"/>
      <c r="BE234" s="443"/>
      <c r="BF234" s="443"/>
      <c r="BG234" s="444" t="str">
        <f t="shared" si="132"/>
        <v>n.é.</v>
      </c>
      <c r="BH234" s="445"/>
    </row>
    <row r="235" spans="1:60" ht="20.100000000000001" customHeight="1">
      <c r="A235" s="438" t="s">
        <v>857</v>
      </c>
      <c r="B235" s="439"/>
      <c r="C235" s="397" t="s">
        <v>382</v>
      </c>
      <c r="D235" s="398"/>
      <c r="E235" s="398"/>
      <c r="F235" s="398"/>
      <c r="G235" s="398"/>
      <c r="H235" s="398"/>
      <c r="I235" s="398"/>
      <c r="J235" s="398"/>
      <c r="K235" s="398"/>
      <c r="L235" s="398"/>
      <c r="M235" s="398"/>
      <c r="N235" s="398"/>
      <c r="O235" s="398"/>
      <c r="P235" s="398"/>
      <c r="Q235" s="398"/>
      <c r="R235" s="398"/>
      <c r="S235" s="398"/>
      <c r="T235" s="398"/>
      <c r="U235" s="398"/>
      <c r="V235" s="398"/>
      <c r="W235" s="398"/>
      <c r="X235" s="398"/>
      <c r="Y235" s="398"/>
      <c r="Z235" s="398"/>
      <c r="AA235" s="398"/>
      <c r="AB235" s="399"/>
      <c r="AC235" s="377" t="s">
        <v>383</v>
      </c>
      <c r="AD235" s="378"/>
      <c r="AE235" s="443"/>
      <c r="AF235" s="443"/>
      <c r="AG235" s="443"/>
      <c r="AH235" s="443"/>
      <c r="AI235" s="443"/>
      <c r="AJ235" s="443"/>
      <c r="AK235" s="443"/>
      <c r="AL235" s="443"/>
      <c r="AM235" s="443"/>
      <c r="AN235" s="443"/>
      <c r="AO235" s="443"/>
      <c r="AP235" s="443"/>
      <c r="AQ235" s="443"/>
      <c r="AR235" s="443"/>
      <c r="AS235" s="443"/>
      <c r="AT235" s="443"/>
      <c r="AU235" s="443"/>
      <c r="AV235" s="443"/>
      <c r="AW235" s="443"/>
      <c r="AX235" s="443"/>
      <c r="AY235" s="443"/>
      <c r="AZ235" s="443"/>
      <c r="BA235" s="443"/>
      <c r="BB235" s="443"/>
      <c r="BC235" s="443"/>
      <c r="BD235" s="443"/>
      <c r="BE235" s="443"/>
      <c r="BF235" s="443"/>
      <c r="BG235" s="444" t="str">
        <f t="shared" si="132"/>
        <v>n.é.</v>
      </c>
      <c r="BH235" s="445"/>
    </row>
    <row r="236" spans="1:60" ht="20.100000000000001" customHeight="1">
      <c r="A236" s="438" t="s">
        <v>858</v>
      </c>
      <c r="B236" s="439"/>
      <c r="C236" s="397" t="s">
        <v>800</v>
      </c>
      <c r="D236" s="398"/>
      <c r="E236" s="398"/>
      <c r="F236" s="398"/>
      <c r="G236" s="398"/>
      <c r="H236" s="398"/>
      <c r="I236" s="398"/>
      <c r="J236" s="398"/>
      <c r="K236" s="398"/>
      <c r="L236" s="398"/>
      <c r="M236" s="398"/>
      <c r="N236" s="398"/>
      <c r="O236" s="398"/>
      <c r="P236" s="398"/>
      <c r="Q236" s="398"/>
      <c r="R236" s="398"/>
      <c r="S236" s="398"/>
      <c r="T236" s="398"/>
      <c r="U236" s="398"/>
      <c r="V236" s="398"/>
      <c r="W236" s="398"/>
      <c r="X236" s="398"/>
      <c r="Y236" s="398"/>
      <c r="Z236" s="398"/>
      <c r="AA236" s="398"/>
      <c r="AB236" s="399"/>
      <c r="AC236" s="377" t="s">
        <v>384</v>
      </c>
      <c r="AD236" s="378"/>
      <c r="AE236" s="443"/>
      <c r="AF236" s="443"/>
      <c r="AG236" s="443"/>
      <c r="AH236" s="443"/>
      <c r="AI236" s="443"/>
      <c r="AJ236" s="443"/>
      <c r="AK236" s="443"/>
      <c r="AL236" s="443"/>
      <c r="AM236" s="443"/>
      <c r="AN236" s="443"/>
      <c r="AO236" s="443"/>
      <c r="AP236" s="443"/>
      <c r="AQ236" s="443"/>
      <c r="AR236" s="443"/>
      <c r="AS236" s="443"/>
      <c r="AT236" s="443"/>
      <c r="AU236" s="443"/>
      <c r="AV236" s="443"/>
      <c r="AW236" s="443"/>
      <c r="AX236" s="443"/>
      <c r="AY236" s="443"/>
      <c r="AZ236" s="443"/>
      <c r="BA236" s="443"/>
      <c r="BB236" s="443"/>
      <c r="BC236" s="443"/>
      <c r="BD236" s="443"/>
      <c r="BE236" s="443"/>
      <c r="BF236" s="443"/>
      <c r="BG236" s="444" t="str">
        <f t="shared" si="132"/>
        <v>n.é.</v>
      </c>
      <c r="BH236" s="445"/>
    </row>
    <row r="237" spans="1:60" ht="20.100000000000001" customHeight="1">
      <c r="A237" s="522" t="s">
        <v>859</v>
      </c>
      <c r="B237" s="523"/>
      <c r="C237" s="498" t="s">
        <v>890</v>
      </c>
      <c r="D237" s="499"/>
      <c r="E237" s="499"/>
      <c r="F237" s="499"/>
      <c r="G237" s="499"/>
      <c r="H237" s="499"/>
      <c r="I237" s="499"/>
      <c r="J237" s="499"/>
      <c r="K237" s="499"/>
      <c r="L237" s="499"/>
      <c r="M237" s="499"/>
      <c r="N237" s="499"/>
      <c r="O237" s="499"/>
      <c r="P237" s="499"/>
      <c r="Q237" s="499"/>
      <c r="R237" s="499"/>
      <c r="S237" s="499"/>
      <c r="T237" s="499"/>
      <c r="U237" s="499"/>
      <c r="V237" s="499"/>
      <c r="W237" s="499"/>
      <c r="X237" s="499"/>
      <c r="Y237" s="499"/>
      <c r="Z237" s="499"/>
      <c r="AA237" s="499"/>
      <c r="AB237" s="500"/>
      <c r="AC237" s="469" t="s">
        <v>385</v>
      </c>
      <c r="AD237" s="470"/>
      <c r="AE237" s="521">
        <f>SUM(AE234:AH236)</f>
        <v>0</v>
      </c>
      <c r="AF237" s="521"/>
      <c r="AG237" s="521"/>
      <c r="AH237" s="521"/>
      <c r="AI237" s="521">
        <f t="shared" ref="AI237" si="152">SUM(AI234:AL236)</f>
        <v>0</v>
      </c>
      <c r="AJ237" s="521"/>
      <c r="AK237" s="521"/>
      <c r="AL237" s="521"/>
      <c r="AM237" s="521">
        <f t="shared" ref="AM237" si="153">SUM(AM234:AP236)</f>
        <v>0</v>
      </c>
      <c r="AN237" s="521"/>
      <c r="AO237" s="521"/>
      <c r="AP237" s="521"/>
      <c r="AQ237" s="521">
        <f t="shared" ref="AQ237" si="154">SUM(AQ234:AT236)</f>
        <v>0</v>
      </c>
      <c r="AR237" s="521"/>
      <c r="AS237" s="521"/>
      <c r="AT237" s="521"/>
      <c r="AU237" s="521">
        <f t="shared" ref="AU237" si="155">SUM(AU234:AX236)</f>
        <v>0</v>
      </c>
      <c r="AV237" s="521"/>
      <c r="AW237" s="521"/>
      <c r="AX237" s="521"/>
      <c r="AY237" s="521">
        <f t="shared" ref="AY237" si="156">SUM(AY234:BB236)</f>
        <v>0</v>
      </c>
      <c r="AZ237" s="521"/>
      <c r="BA237" s="521"/>
      <c r="BB237" s="521"/>
      <c r="BC237" s="521">
        <f t="shared" ref="BC237" si="157">SUM(BC234:BF236)</f>
        <v>0</v>
      </c>
      <c r="BD237" s="521"/>
      <c r="BE237" s="521"/>
      <c r="BF237" s="521"/>
      <c r="BG237" s="444" t="str">
        <f t="shared" si="132"/>
        <v>n.é.</v>
      </c>
      <c r="BH237" s="445"/>
    </row>
    <row r="238" spans="1:60" ht="20.100000000000001" customHeight="1">
      <c r="A238" s="438" t="s">
        <v>860</v>
      </c>
      <c r="B238" s="439"/>
      <c r="C238" s="374" t="s">
        <v>386</v>
      </c>
      <c r="D238" s="375"/>
      <c r="E238" s="375"/>
      <c r="F238" s="375"/>
      <c r="G238" s="375"/>
      <c r="H238" s="375"/>
      <c r="I238" s="375"/>
      <c r="J238" s="375"/>
      <c r="K238" s="375"/>
      <c r="L238" s="375"/>
      <c r="M238" s="375"/>
      <c r="N238" s="375"/>
      <c r="O238" s="375"/>
      <c r="P238" s="375"/>
      <c r="Q238" s="375"/>
      <c r="R238" s="375"/>
      <c r="S238" s="375"/>
      <c r="T238" s="375"/>
      <c r="U238" s="375"/>
      <c r="V238" s="375"/>
      <c r="W238" s="375"/>
      <c r="X238" s="375"/>
      <c r="Y238" s="375"/>
      <c r="Z238" s="375"/>
      <c r="AA238" s="375"/>
      <c r="AB238" s="376"/>
      <c r="AC238" s="377" t="s">
        <v>387</v>
      </c>
      <c r="AD238" s="378"/>
      <c r="AE238" s="443"/>
      <c r="AF238" s="443"/>
      <c r="AG238" s="443"/>
      <c r="AH238" s="443"/>
      <c r="AI238" s="443"/>
      <c r="AJ238" s="443"/>
      <c r="AK238" s="443"/>
      <c r="AL238" s="443"/>
      <c r="AM238" s="443"/>
      <c r="AN238" s="443"/>
      <c r="AO238" s="443"/>
      <c r="AP238" s="443"/>
      <c r="AQ238" s="443"/>
      <c r="AR238" s="443"/>
      <c r="AS238" s="443"/>
      <c r="AT238" s="443"/>
      <c r="AU238" s="443"/>
      <c r="AV238" s="443"/>
      <c r="AW238" s="443"/>
      <c r="AX238" s="443"/>
      <c r="AY238" s="443"/>
      <c r="AZ238" s="443"/>
      <c r="BA238" s="443"/>
      <c r="BB238" s="443"/>
      <c r="BC238" s="443"/>
      <c r="BD238" s="443"/>
      <c r="BE238" s="443"/>
      <c r="BF238" s="443"/>
      <c r="BG238" s="444" t="str">
        <f t="shared" si="132"/>
        <v>n.é.</v>
      </c>
      <c r="BH238" s="445"/>
    </row>
    <row r="239" spans="1:60" ht="20.100000000000001" customHeight="1">
      <c r="A239" s="438" t="s">
        <v>861</v>
      </c>
      <c r="B239" s="439"/>
      <c r="C239" s="397" t="s">
        <v>389</v>
      </c>
      <c r="D239" s="398"/>
      <c r="E239" s="398"/>
      <c r="F239" s="398"/>
      <c r="G239" s="398"/>
      <c r="H239" s="398"/>
      <c r="I239" s="398"/>
      <c r="J239" s="398"/>
      <c r="K239" s="398"/>
      <c r="L239" s="398"/>
      <c r="M239" s="398"/>
      <c r="N239" s="398"/>
      <c r="O239" s="398"/>
      <c r="P239" s="398"/>
      <c r="Q239" s="398"/>
      <c r="R239" s="398"/>
      <c r="S239" s="398"/>
      <c r="T239" s="398"/>
      <c r="U239" s="398"/>
      <c r="V239" s="398"/>
      <c r="W239" s="398"/>
      <c r="X239" s="398"/>
      <c r="Y239" s="398"/>
      <c r="Z239" s="398"/>
      <c r="AA239" s="398"/>
      <c r="AB239" s="399"/>
      <c r="AC239" s="377" t="s">
        <v>388</v>
      </c>
      <c r="AD239" s="378"/>
      <c r="AE239" s="443"/>
      <c r="AF239" s="443"/>
      <c r="AG239" s="443"/>
      <c r="AH239" s="443"/>
      <c r="AI239" s="443"/>
      <c r="AJ239" s="443"/>
      <c r="AK239" s="443"/>
      <c r="AL239" s="443"/>
      <c r="AM239" s="443"/>
      <c r="AN239" s="443"/>
      <c r="AO239" s="443"/>
      <c r="AP239" s="443"/>
      <c r="AQ239" s="443"/>
      <c r="AR239" s="443"/>
      <c r="AS239" s="443"/>
      <c r="AT239" s="443"/>
      <c r="AU239" s="443"/>
      <c r="AV239" s="443"/>
      <c r="AW239" s="443"/>
      <c r="AX239" s="443"/>
      <c r="AY239" s="443"/>
      <c r="AZ239" s="443"/>
      <c r="BA239" s="443"/>
      <c r="BB239" s="443"/>
      <c r="BC239" s="443"/>
      <c r="BD239" s="443"/>
      <c r="BE239" s="443"/>
      <c r="BF239" s="443"/>
      <c r="BG239" s="444" t="str">
        <f t="shared" si="132"/>
        <v>n.é.</v>
      </c>
      <c r="BH239" s="445"/>
    </row>
    <row r="240" spans="1:60" ht="20.100000000000001" customHeight="1">
      <c r="A240" s="438" t="s">
        <v>862</v>
      </c>
      <c r="B240" s="439"/>
      <c r="C240" s="397" t="s">
        <v>801</v>
      </c>
      <c r="D240" s="398"/>
      <c r="E240" s="398"/>
      <c r="F240" s="398"/>
      <c r="G240" s="398"/>
      <c r="H240" s="398"/>
      <c r="I240" s="398"/>
      <c r="J240" s="398"/>
      <c r="K240" s="398"/>
      <c r="L240" s="398"/>
      <c r="M240" s="398"/>
      <c r="N240" s="398"/>
      <c r="O240" s="398"/>
      <c r="P240" s="398"/>
      <c r="Q240" s="398"/>
      <c r="R240" s="398"/>
      <c r="S240" s="398"/>
      <c r="T240" s="398"/>
      <c r="U240" s="398"/>
      <c r="V240" s="398"/>
      <c r="W240" s="398"/>
      <c r="X240" s="398"/>
      <c r="Y240" s="398"/>
      <c r="Z240" s="398"/>
      <c r="AA240" s="398"/>
      <c r="AB240" s="399"/>
      <c r="AC240" s="377" t="s">
        <v>390</v>
      </c>
      <c r="AD240" s="378"/>
      <c r="AE240" s="443"/>
      <c r="AF240" s="443"/>
      <c r="AG240" s="443"/>
      <c r="AH240" s="443"/>
      <c r="AI240" s="443"/>
      <c r="AJ240" s="443"/>
      <c r="AK240" s="443"/>
      <c r="AL240" s="443"/>
      <c r="AM240" s="443"/>
      <c r="AN240" s="443"/>
      <c r="AO240" s="443"/>
      <c r="AP240" s="443"/>
      <c r="AQ240" s="443"/>
      <c r="AR240" s="443"/>
      <c r="AS240" s="443"/>
      <c r="AT240" s="443"/>
      <c r="AU240" s="443"/>
      <c r="AV240" s="443"/>
      <c r="AW240" s="443"/>
      <c r="AX240" s="443"/>
      <c r="AY240" s="443"/>
      <c r="AZ240" s="443"/>
      <c r="BA240" s="443"/>
      <c r="BB240" s="443"/>
      <c r="BC240" s="443"/>
      <c r="BD240" s="443"/>
      <c r="BE240" s="443"/>
      <c r="BF240" s="443"/>
      <c r="BG240" s="444" t="str">
        <f t="shared" si="132"/>
        <v>n.é.</v>
      </c>
      <c r="BH240" s="445"/>
    </row>
    <row r="241" spans="1:60" ht="20.100000000000001" customHeight="1">
      <c r="A241" s="438" t="s">
        <v>863</v>
      </c>
      <c r="B241" s="439"/>
      <c r="C241" s="397" t="s">
        <v>802</v>
      </c>
      <c r="D241" s="398"/>
      <c r="E241" s="398"/>
      <c r="F241" s="398"/>
      <c r="G241" s="398"/>
      <c r="H241" s="398"/>
      <c r="I241" s="398"/>
      <c r="J241" s="398"/>
      <c r="K241" s="398"/>
      <c r="L241" s="398"/>
      <c r="M241" s="398"/>
      <c r="N241" s="398"/>
      <c r="O241" s="398"/>
      <c r="P241" s="398"/>
      <c r="Q241" s="398"/>
      <c r="R241" s="398"/>
      <c r="S241" s="398"/>
      <c r="T241" s="398"/>
      <c r="U241" s="398"/>
      <c r="V241" s="398"/>
      <c r="W241" s="398"/>
      <c r="X241" s="398"/>
      <c r="Y241" s="398"/>
      <c r="Z241" s="398"/>
      <c r="AA241" s="398"/>
      <c r="AB241" s="399"/>
      <c r="AC241" s="377" t="s">
        <v>391</v>
      </c>
      <c r="AD241" s="378"/>
      <c r="AE241" s="443"/>
      <c r="AF241" s="443"/>
      <c r="AG241" s="443"/>
      <c r="AH241" s="443"/>
      <c r="AI241" s="443"/>
      <c r="AJ241" s="443"/>
      <c r="AK241" s="443"/>
      <c r="AL241" s="443"/>
      <c r="AM241" s="443"/>
      <c r="AN241" s="443"/>
      <c r="AO241" s="443"/>
      <c r="AP241" s="443"/>
      <c r="AQ241" s="443"/>
      <c r="AR241" s="443"/>
      <c r="AS241" s="443"/>
      <c r="AT241" s="443"/>
      <c r="AU241" s="443"/>
      <c r="AV241" s="443"/>
      <c r="AW241" s="443"/>
      <c r="AX241" s="443"/>
      <c r="AY241" s="443"/>
      <c r="AZ241" s="443"/>
      <c r="BA241" s="443"/>
      <c r="BB241" s="443"/>
      <c r="BC241" s="443"/>
      <c r="BD241" s="443"/>
      <c r="BE241" s="443"/>
      <c r="BF241" s="443"/>
      <c r="BG241" s="444" t="str">
        <f t="shared" ref="BG241" si="158">IF(AI241&gt;0,BC241/AI241,"n.é.")</f>
        <v>n.é.</v>
      </c>
      <c r="BH241" s="445"/>
    </row>
    <row r="242" spans="1:60" ht="20.100000000000001" customHeight="1">
      <c r="A242" s="438" t="s">
        <v>864</v>
      </c>
      <c r="B242" s="439"/>
      <c r="C242" s="397" t="s">
        <v>803</v>
      </c>
      <c r="D242" s="398"/>
      <c r="E242" s="398"/>
      <c r="F242" s="398"/>
      <c r="G242" s="398"/>
      <c r="H242" s="398"/>
      <c r="I242" s="398"/>
      <c r="J242" s="398"/>
      <c r="K242" s="398"/>
      <c r="L242" s="398"/>
      <c r="M242" s="398"/>
      <c r="N242" s="398"/>
      <c r="O242" s="398"/>
      <c r="P242" s="398"/>
      <c r="Q242" s="398"/>
      <c r="R242" s="398"/>
      <c r="S242" s="398"/>
      <c r="T242" s="398"/>
      <c r="U242" s="398"/>
      <c r="V242" s="398"/>
      <c r="W242" s="398"/>
      <c r="X242" s="398"/>
      <c r="Y242" s="398"/>
      <c r="Z242" s="398"/>
      <c r="AA242" s="398"/>
      <c r="AB242" s="399"/>
      <c r="AC242" s="377" t="s">
        <v>804</v>
      </c>
      <c r="AD242" s="378"/>
      <c r="AE242" s="443"/>
      <c r="AF242" s="443"/>
      <c r="AG242" s="443"/>
      <c r="AH242" s="443"/>
      <c r="AI242" s="443"/>
      <c r="AJ242" s="443"/>
      <c r="AK242" s="443"/>
      <c r="AL242" s="443"/>
      <c r="AM242" s="443"/>
      <c r="AN242" s="443"/>
      <c r="AO242" s="443"/>
      <c r="AP242" s="443"/>
      <c r="AQ242" s="443"/>
      <c r="AR242" s="443"/>
      <c r="AS242" s="443"/>
      <c r="AT242" s="443"/>
      <c r="AU242" s="443"/>
      <c r="AV242" s="443"/>
      <c r="AW242" s="443"/>
      <c r="AX242" s="443"/>
      <c r="AY242" s="443"/>
      <c r="AZ242" s="443"/>
      <c r="BA242" s="443"/>
      <c r="BB242" s="443"/>
      <c r="BC242" s="443"/>
      <c r="BD242" s="443"/>
      <c r="BE242" s="443"/>
      <c r="BF242" s="443"/>
      <c r="BG242" s="444" t="str">
        <f t="shared" si="132"/>
        <v>n.é.</v>
      </c>
      <c r="BH242" s="445"/>
    </row>
    <row r="243" spans="1:60" ht="20.100000000000001" customHeight="1">
      <c r="A243" s="522" t="s">
        <v>865</v>
      </c>
      <c r="B243" s="523"/>
      <c r="C243" s="466" t="s">
        <v>891</v>
      </c>
      <c r="D243" s="467"/>
      <c r="E243" s="467"/>
      <c r="F243" s="467"/>
      <c r="G243" s="467"/>
      <c r="H243" s="467"/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467"/>
      <c r="T243" s="467"/>
      <c r="U243" s="467"/>
      <c r="V243" s="467"/>
      <c r="W243" s="467"/>
      <c r="X243" s="467"/>
      <c r="Y243" s="467"/>
      <c r="Z243" s="467"/>
      <c r="AA243" s="467"/>
      <c r="AB243" s="468"/>
      <c r="AC243" s="469" t="s">
        <v>392</v>
      </c>
      <c r="AD243" s="470"/>
      <c r="AE243" s="521">
        <f>SUM(AE238:AH242)</f>
        <v>0</v>
      </c>
      <c r="AF243" s="521"/>
      <c r="AG243" s="521"/>
      <c r="AH243" s="521"/>
      <c r="AI243" s="521">
        <f t="shared" ref="AI243" si="159">SUM(AI238:AL242)</f>
        <v>0</v>
      </c>
      <c r="AJ243" s="521"/>
      <c r="AK243" s="521"/>
      <c r="AL243" s="521"/>
      <c r="AM243" s="521">
        <f t="shared" ref="AM243" si="160">SUM(AM238:AP242)</f>
        <v>0</v>
      </c>
      <c r="AN243" s="521"/>
      <c r="AO243" s="521"/>
      <c r="AP243" s="521"/>
      <c r="AQ243" s="521">
        <f t="shared" ref="AQ243" si="161">SUM(AQ238:AT242)</f>
        <v>0</v>
      </c>
      <c r="AR243" s="521"/>
      <c r="AS243" s="521"/>
      <c r="AT243" s="521"/>
      <c r="AU243" s="521">
        <f t="shared" ref="AU243" si="162">SUM(AU238:AX242)</f>
        <v>0</v>
      </c>
      <c r="AV243" s="521"/>
      <c r="AW243" s="521"/>
      <c r="AX243" s="521"/>
      <c r="AY243" s="521">
        <f t="shared" ref="AY243" si="163">SUM(AY238:BB242)</f>
        <v>0</v>
      </c>
      <c r="AZ243" s="521"/>
      <c r="BA243" s="521"/>
      <c r="BB243" s="521"/>
      <c r="BC243" s="521">
        <f t="shared" ref="BC243" si="164">SUM(BC238:BF242)</f>
        <v>0</v>
      </c>
      <c r="BD243" s="521"/>
      <c r="BE243" s="521"/>
      <c r="BF243" s="521"/>
      <c r="BG243" s="444" t="str">
        <f t="shared" si="132"/>
        <v>n.é.</v>
      </c>
      <c r="BH243" s="445"/>
    </row>
    <row r="244" spans="1:60" ht="20.100000000000001" customHeight="1">
      <c r="A244" s="438" t="s">
        <v>866</v>
      </c>
      <c r="B244" s="439"/>
      <c r="C244" s="374" t="s">
        <v>393</v>
      </c>
      <c r="D244" s="375"/>
      <c r="E244" s="375"/>
      <c r="F244" s="375"/>
      <c r="G244" s="375"/>
      <c r="H244" s="375"/>
      <c r="I244" s="375"/>
      <c r="J244" s="375"/>
      <c r="K244" s="375"/>
      <c r="L244" s="375"/>
      <c r="M244" s="375"/>
      <c r="N244" s="375"/>
      <c r="O244" s="375"/>
      <c r="P244" s="375"/>
      <c r="Q244" s="375"/>
      <c r="R244" s="375"/>
      <c r="S244" s="375"/>
      <c r="T244" s="375"/>
      <c r="U244" s="375"/>
      <c r="V244" s="375"/>
      <c r="W244" s="375"/>
      <c r="X244" s="375"/>
      <c r="Y244" s="375"/>
      <c r="Z244" s="375"/>
      <c r="AA244" s="375"/>
      <c r="AB244" s="376"/>
      <c r="AC244" s="377" t="s">
        <v>394</v>
      </c>
      <c r="AD244" s="378"/>
      <c r="AE244" s="440"/>
      <c r="AF244" s="440"/>
      <c r="AG244" s="440"/>
      <c r="AH244" s="440"/>
      <c r="AI244" s="440"/>
      <c r="AJ244" s="440"/>
      <c r="AK244" s="440"/>
      <c r="AL244" s="440"/>
      <c r="AM244" s="440"/>
      <c r="AN244" s="440"/>
      <c r="AO244" s="440"/>
      <c r="AP244" s="440"/>
      <c r="AQ244" s="440"/>
      <c r="AR244" s="440"/>
      <c r="AS244" s="440"/>
      <c r="AT244" s="440"/>
      <c r="AU244" s="440"/>
      <c r="AV244" s="440"/>
      <c r="AW244" s="440"/>
      <c r="AX244" s="440"/>
      <c r="AY244" s="440"/>
      <c r="AZ244" s="440"/>
      <c r="BA244" s="440"/>
      <c r="BB244" s="440"/>
      <c r="BC244" s="440"/>
      <c r="BD244" s="440"/>
      <c r="BE244" s="440"/>
      <c r="BF244" s="440"/>
      <c r="BG244" s="441" t="str">
        <f t="shared" si="132"/>
        <v>n.é.</v>
      </c>
      <c r="BH244" s="442"/>
    </row>
    <row r="245" spans="1:60" ht="20.100000000000001" customHeight="1">
      <c r="A245" s="438" t="s">
        <v>867</v>
      </c>
      <c r="B245" s="439"/>
      <c r="C245" s="374" t="s">
        <v>395</v>
      </c>
      <c r="D245" s="375"/>
      <c r="E245" s="375"/>
      <c r="F245" s="375"/>
      <c r="G245" s="375"/>
      <c r="H245" s="375"/>
      <c r="I245" s="375"/>
      <c r="J245" s="375"/>
      <c r="K245" s="375"/>
      <c r="L245" s="375"/>
      <c r="M245" s="375"/>
      <c r="N245" s="375"/>
      <c r="O245" s="375"/>
      <c r="P245" s="375"/>
      <c r="Q245" s="375"/>
      <c r="R245" s="375"/>
      <c r="S245" s="375"/>
      <c r="T245" s="375"/>
      <c r="U245" s="375"/>
      <c r="V245" s="375"/>
      <c r="W245" s="375"/>
      <c r="X245" s="375"/>
      <c r="Y245" s="375"/>
      <c r="Z245" s="375"/>
      <c r="AA245" s="375"/>
      <c r="AB245" s="376"/>
      <c r="AC245" s="377" t="s">
        <v>396</v>
      </c>
      <c r="AD245" s="378"/>
      <c r="AE245" s="440">
        <v>4671</v>
      </c>
      <c r="AF245" s="440"/>
      <c r="AG245" s="440"/>
      <c r="AH245" s="440"/>
      <c r="AI245" s="440"/>
      <c r="AJ245" s="440"/>
      <c r="AK245" s="440"/>
      <c r="AL245" s="440"/>
      <c r="AM245" s="440"/>
      <c r="AN245" s="440"/>
      <c r="AO245" s="440"/>
      <c r="AP245" s="440"/>
      <c r="AQ245" s="440"/>
      <c r="AR245" s="440"/>
      <c r="AS245" s="440"/>
      <c r="AT245" s="440"/>
      <c r="AU245" s="440"/>
      <c r="AV245" s="440"/>
      <c r="AW245" s="440"/>
      <c r="AX245" s="440"/>
      <c r="AY245" s="440"/>
      <c r="AZ245" s="440"/>
      <c r="BA245" s="440"/>
      <c r="BB245" s="440"/>
      <c r="BC245" s="440"/>
      <c r="BD245" s="440"/>
      <c r="BE245" s="440"/>
      <c r="BF245" s="440"/>
      <c r="BG245" s="441" t="str">
        <f t="shared" si="132"/>
        <v>n.é.</v>
      </c>
      <c r="BH245" s="442"/>
    </row>
    <row r="246" spans="1:60" ht="20.100000000000001" customHeight="1">
      <c r="A246" s="438" t="s">
        <v>868</v>
      </c>
      <c r="B246" s="439"/>
      <c r="C246" s="374" t="s">
        <v>397</v>
      </c>
      <c r="D246" s="375"/>
      <c r="E246" s="375"/>
      <c r="F246" s="375"/>
      <c r="G246" s="375"/>
      <c r="H246" s="375"/>
      <c r="I246" s="375"/>
      <c r="J246" s="375"/>
      <c r="K246" s="375"/>
      <c r="L246" s="375"/>
      <c r="M246" s="375"/>
      <c r="N246" s="375"/>
      <c r="O246" s="375"/>
      <c r="P246" s="375"/>
      <c r="Q246" s="375"/>
      <c r="R246" s="375"/>
      <c r="S246" s="375"/>
      <c r="T246" s="375"/>
      <c r="U246" s="375"/>
      <c r="V246" s="375"/>
      <c r="W246" s="375"/>
      <c r="X246" s="375"/>
      <c r="Y246" s="375"/>
      <c r="Z246" s="375"/>
      <c r="AA246" s="375"/>
      <c r="AB246" s="376"/>
      <c r="AC246" s="377" t="s">
        <v>398</v>
      </c>
      <c r="AD246" s="378"/>
      <c r="AE246" s="440">
        <f>SUM(AE247:AH248)</f>
        <v>108905</v>
      </c>
      <c r="AF246" s="440"/>
      <c r="AG246" s="440"/>
      <c r="AH246" s="440"/>
      <c r="AI246" s="440"/>
      <c r="AJ246" s="440"/>
      <c r="AK246" s="440"/>
      <c r="AL246" s="440"/>
      <c r="AM246" s="440"/>
      <c r="AN246" s="440"/>
      <c r="AO246" s="440"/>
      <c r="AP246" s="440"/>
      <c r="AQ246" s="440"/>
      <c r="AR246" s="440"/>
      <c r="AS246" s="440"/>
      <c r="AT246" s="440"/>
      <c r="AU246" s="440"/>
      <c r="AV246" s="440"/>
      <c r="AW246" s="440"/>
      <c r="AX246" s="440"/>
      <c r="AY246" s="440"/>
      <c r="AZ246" s="440"/>
      <c r="BA246" s="440"/>
      <c r="BB246" s="440"/>
      <c r="BC246" s="440"/>
      <c r="BD246" s="440"/>
      <c r="BE246" s="440"/>
      <c r="BF246" s="440"/>
      <c r="BG246" s="441" t="str">
        <f t="shared" si="132"/>
        <v>n.é.</v>
      </c>
      <c r="BH246" s="442"/>
    </row>
    <row r="247" spans="1:60" s="7" customFormat="1" ht="20.100000000000001" customHeight="1">
      <c r="A247" s="477" t="s">
        <v>477</v>
      </c>
      <c r="B247" s="478"/>
      <c r="C247" s="479" t="s">
        <v>501</v>
      </c>
      <c r="D247" s="480"/>
      <c r="E247" s="480"/>
      <c r="F247" s="480"/>
      <c r="G247" s="480"/>
      <c r="H247" s="480"/>
      <c r="I247" s="480"/>
      <c r="J247" s="480"/>
      <c r="K247" s="480"/>
      <c r="L247" s="480"/>
      <c r="M247" s="480"/>
      <c r="N247" s="480"/>
      <c r="O247" s="480"/>
      <c r="P247" s="480"/>
      <c r="Q247" s="480"/>
      <c r="R247" s="480"/>
      <c r="S247" s="480"/>
      <c r="T247" s="480"/>
      <c r="U247" s="480"/>
      <c r="V247" s="480"/>
      <c r="W247" s="480"/>
      <c r="X247" s="480"/>
      <c r="Y247" s="480"/>
      <c r="Z247" s="480"/>
      <c r="AA247" s="480"/>
      <c r="AB247" s="481"/>
      <c r="AC247" s="482" t="s">
        <v>477</v>
      </c>
      <c r="AD247" s="483"/>
      <c r="AE247" s="484">
        <f>42504+855</f>
        <v>43359</v>
      </c>
      <c r="AF247" s="485"/>
      <c r="AG247" s="485"/>
      <c r="AH247" s="486"/>
      <c r="AI247" s="484"/>
      <c r="AJ247" s="485"/>
      <c r="AK247" s="485"/>
      <c r="AL247" s="486"/>
      <c r="AM247" s="446" t="s">
        <v>710</v>
      </c>
      <c r="AN247" s="447"/>
      <c r="AO247" s="447"/>
      <c r="AP247" s="448"/>
      <c r="AQ247" s="446" t="s">
        <v>710</v>
      </c>
      <c r="AR247" s="447"/>
      <c r="AS247" s="447"/>
      <c r="AT247" s="448"/>
      <c r="AU247" s="446" t="s">
        <v>710</v>
      </c>
      <c r="AV247" s="447"/>
      <c r="AW247" s="447"/>
      <c r="AX247" s="448"/>
      <c r="AY247" s="446" t="s">
        <v>710</v>
      </c>
      <c r="AZ247" s="447"/>
      <c r="BA247" s="447"/>
      <c r="BB247" s="448"/>
      <c r="BC247" s="446" t="s">
        <v>710</v>
      </c>
      <c r="BD247" s="447"/>
      <c r="BE247" s="447"/>
      <c r="BF247" s="448"/>
      <c r="BG247" s="487" t="s">
        <v>713</v>
      </c>
      <c r="BH247" s="488"/>
    </row>
    <row r="248" spans="1:60" s="7" customFormat="1" ht="20.100000000000001" customHeight="1">
      <c r="A248" s="477" t="s">
        <v>477</v>
      </c>
      <c r="B248" s="478"/>
      <c r="C248" s="479" t="s">
        <v>502</v>
      </c>
      <c r="D248" s="480"/>
      <c r="E248" s="480"/>
      <c r="F248" s="480"/>
      <c r="G248" s="480"/>
      <c r="H248" s="480"/>
      <c r="I248" s="480"/>
      <c r="J248" s="480"/>
      <c r="K248" s="480"/>
      <c r="L248" s="480"/>
      <c r="M248" s="480"/>
      <c r="N248" s="480"/>
      <c r="O248" s="480"/>
      <c r="P248" s="480"/>
      <c r="Q248" s="480"/>
      <c r="R248" s="480"/>
      <c r="S248" s="480"/>
      <c r="T248" s="480"/>
      <c r="U248" s="480"/>
      <c r="V248" s="480"/>
      <c r="W248" s="480"/>
      <c r="X248" s="480"/>
      <c r="Y248" s="480"/>
      <c r="Z248" s="480"/>
      <c r="AA248" s="480"/>
      <c r="AB248" s="481"/>
      <c r="AC248" s="482" t="s">
        <v>477</v>
      </c>
      <c r="AD248" s="483"/>
      <c r="AE248" s="484">
        <v>65546</v>
      </c>
      <c r="AF248" s="485"/>
      <c r="AG248" s="485"/>
      <c r="AH248" s="486"/>
      <c r="AI248" s="484"/>
      <c r="AJ248" s="485"/>
      <c r="AK248" s="485"/>
      <c r="AL248" s="486"/>
      <c r="AM248" s="446" t="s">
        <v>710</v>
      </c>
      <c r="AN248" s="447"/>
      <c r="AO248" s="447"/>
      <c r="AP248" s="448"/>
      <c r="AQ248" s="446" t="s">
        <v>710</v>
      </c>
      <c r="AR248" s="447"/>
      <c r="AS248" s="447"/>
      <c r="AT248" s="448"/>
      <c r="AU248" s="446" t="s">
        <v>710</v>
      </c>
      <c r="AV248" s="447"/>
      <c r="AW248" s="447"/>
      <c r="AX248" s="448"/>
      <c r="AY248" s="446" t="s">
        <v>710</v>
      </c>
      <c r="AZ248" s="447"/>
      <c r="BA248" s="447"/>
      <c r="BB248" s="448"/>
      <c r="BC248" s="446" t="s">
        <v>710</v>
      </c>
      <c r="BD248" s="447"/>
      <c r="BE248" s="447"/>
      <c r="BF248" s="448"/>
      <c r="BG248" s="487" t="s">
        <v>713</v>
      </c>
      <c r="BH248" s="488"/>
    </row>
    <row r="249" spans="1:60" ht="20.100000000000001" customHeight="1">
      <c r="A249" s="438" t="s">
        <v>869</v>
      </c>
      <c r="B249" s="439"/>
      <c r="C249" s="374" t="s">
        <v>805</v>
      </c>
      <c r="D249" s="375"/>
      <c r="E249" s="375"/>
      <c r="F249" s="375"/>
      <c r="G249" s="375"/>
      <c r="H249" s="375"/>
      <c r="I249" s="375"/>
      <c r="J249" s="375"/>
      <c r="K249" s="375"/>
      <c r="L249" s="375"/>
      <c r="M249" s="375"/>
      <c r="N249" s="375"/>
      <c r="O249" s="375"/>
      <c r="P249" s="375"/>
      <c r="Q249" s="375"/>
      <c r="R249" s="375"/>
      <c r="S249" s="375"/>
      <c r="T249" s="375"/>
      <c r="U249" s="375"/>
      <c r="V249" s="375"/>
      <c r="W249" s="375"/>
      <c r="X249" s="375"/>
      <c r="Y249" s="375"/>
      <c r="Z249" s="375"/>
      <c r="AA249" s="375"/>
      <c r="AB249" s="376"/>
      <c r="AC249" s="377" t="s">
        <v>399</v>
      </c>
      <c r="AD249" s="378"/>
      <c r="AE249" s="440"/>
      <c r="AF249" s="440"/>
      <c r="AG249" s="440"/>
      <c r="AH249" s="440"/>
      <c r="AI249" s="440"/>
      <c r="AJ249" s="440"/>
      <c r="AK249" s="440"/>
      <c r="AL249" s="440"/>
      <c r="AM249" s="440"/>
      <c r="AN249" s="440"/>
      <c r="AO249" s="440"/>
      <c r="AP249" s="440"/>
      <c r="AQ249" s="440"/>
      <c r="AR249" s="440"/>
      <c r="AS249" s="440"/>
      <c r="AT249" s="440"/>
      <c r="AU249" s="440"/>
      <c r="AV249" s="440"/>
      <c r="AW249" s="440"/>
      <c r="AX249" s="440"/>
      <c r="AY249" s="440"/>
      <c r="AZ249" s="440"/>
      <c r="BA249" s="440"/>
      <c r="BB249" s="440"/>
      <c r="BC249" s="440"/>
      <c r="BD249" s="440"/>
      <c r="BE249" s="440"/>
      <c r="BF249" s="440"/>
      <c r="BG249" s="441" t="str">
        <f t="shared" si="132"/>
        <v>n.é.</v>
      </c>
      <c r="BH249" s="442"/>
    </row>
    <row r="250" spans="1:60" ht="20.100000000000001" customHeight="1">
      <c r="A250" s="438" t="s">
        <v>870</v>
      </c>
      <c r="B250" s="439"/>
      <c r="C250" s="374" t="s">
        <v>400</v>
      </c>
      <c r="D250" s="375"/>
      <c r="E250" s="375"/>
      <c r="F250" s="375"/>
      <c r="G250" s="375"/>
      <c r="H250" s="375"/>
      <c r="I250" s="375"/>
      <c r="J250" s="375"/>
      <c r="K250" s="375"/>
      <c r="L250" s="375"/>
      <c r="M250" s="375"/>
      <c r="N250" s="375"/>
      <c r="O250" s="375"/>
      <c r="P250" s="375"/>
      <c r="Q250" s="375"/>
      <c r="R250" s="375"/>
      <c r="S250" s="375"/>
      <c r="T250" s="375"/>
      <c r="U250" s="375"/>
      <c r="V250" s="375"/>
      <c r="W250" s="375"/>
      <c r="X250" s="375"/>
      <c r="Y250" s="375"/>
      <c r="Z250" s="375"/>
      <c r="AA250" s="375"/>
      <c r="AB250" s="376"/>
      <c r="AC250" s="377" t="s">
        <v>401</v>
      </c>
      <c r="AD250" s="378"/>
      <c r="AE250" s="440"/>
      <c r="AF250" s="440"/>
      <c r="AG250" s="440"/>
      <c r="AH250" s="440"/>
      <c r="AI250" s="440"/>
      <c r="AJ250" s="440"/>
      <c r="AK250" s="440"/>
      <c r="AL250" s="440"/>
      <c r="AM250" s="440"/>
      <c r="AN250" s="440"/>
      <c r="AO250" s="440"/>
      <c r="AP250" s="440"/>
      <c r="AQ250" s="440"/>
      <c r="AR250" s="440"/>
      <c r="AS250" s="440"/>
      <c r="AT250" s="440"/>
      <c r="AU250" s="440"/>
      <c r="AV250" s="440"/>
      <c r="AW250" s="440"/>
      <c r="AX250" s="440"/>
      <c r="AY250" s="440"/>
      <c r="AZ250" s="440"/>
      <c r="BA250" s="440"/>
      <c r="BB250" s="440"/>
      <c r="BC250" s="440"/>
      <c r="BD250" s="440"/>
      <c r="BE250" s="440"/>
      <c r="BF250" s="440"/>
      <c r="BG250" s="441" t="str">
        <f t="shared" si="132"/>
        <v>n.é.</v>
      </c>
      <c r="BH250" s="442"/>
    </row>
    <row r="251" spans="1:60" ht="20.100000000000001" customHeight="1">
      <c r="A251" s="438" t="s">
        <v>871</v>
      </c>
      <c r="B251" s="439"/>
      <c r="C251" s="374" t="s">
        <v>402</v>
      </c>
      <c r="D251" s="375"/>
      <c r="E251" s="375"/>
      <c r="F251" s="375"/>
      <c r="G251" s="375"/>
      <c r="H251" s="375"/>
      <c r="I251" s="375"/>
      <c r="J251" s="375"/>
      <c r="K251" s="375"/>
      <c r="L251" s="375"/>
      <c r="M251" s="375"/>
      <c r="N251" s="375"/>
      <c r="O251" s="375"/>
      <c r="P251" s="375"/>
      <c r="Q251" s="375"/>
      <c r="R251" s="375"/>
      <c r="S251" s="375"/>
      <c r="T251" s="375"/>
      <c r="U251" s="375"/>
      <c r="V251" s="375"/>
      <c r="W251" s="375"/>
      <c r="X251" s="375"/>
      <c r="Y251" s="375"/>
      <c r="Z251" s="375"/>
      <c r="AA251" s="375"/>
      <c r="AB251" s="376"/>
      <c r="AC251" s="377" t="s">
        <v>403</v>
      </c>
      <c r="AD251" s="378"/>
      <c r="AE251" s="440"/>
      <c r="AF251" s="440"/>
      <c r="AG251" s="440"/>
      <c r="AH251" s="440"/>
      <c r="AI251" s="440"/>
      <c r="AJ251" s="440"/>
      <c r="AK251" s="440"/>
      <c r="AL251" s="440"/>
      <c r="AM251" s="440"/>
      <c r="AN251" s="440"/>
      <c r="AO251" s="440"/>
      <c r="AP251" s="440"/>
      <c r="AQ251" s="440"/>
      <c r="AR251" s="440"/>
      <c r="AS251" s="440"/>
      <c r="AT251" s="440"/>
      <c r="AU251" s="440"/>
      <c r="AV251" s="440"/>
      <c r="AW251" s="440"/>
      <c r="AX251" s="440"/>
      <c r="AY251" s="440"/>
      <c r="AZ251" s="440"/>
      <c r="BA251" s="440"/>
      <c r="BB251" s="440"/>
      <c r="BC251" s="440"/>
      <c r="BD251" s="440"/>
      <c r="BE251" s="440"/>
      <c r="BF251" s="440"/>
      <c r="BG251" s="441" t="str">
        <f t="shared" si="132"/>
        <v>n.é.</v>
      </c>
      <c r="BH251" s="442"/>
    </row>
    <row r="252" spans="1:60" ht="20.100000000000001" customHeight="1">
      <c r="A252" s="438" t="s">
        <v>872</v>
      </c>
      <c r="B252" s="439"/>
      <c r="C252" s="374" t="s">
        <v>808</v>
      </c>
      <c r="D252" s="375"/>
      <c r="E252" s="375"/>
      <c r="F252" s="375"/>
      <c r="G252" s="375"/>
      <c r="H252" s="375"/>
      <c r="I252" s="375"/>
      <c r="J252" s="375"/>
      <c r="K252" s="375"/>
      <c r="L252" s="375"/>
      <c r="M252" s="375"/>
      <c r="N252" s="375"/>
      <c r="O252" s="375"/>
      <c r="P252" s="375"/>
      <c r="Q252" s="375"/>
      <c r="R252" s="375"/>
      <c r="S252" s="375"/>
      <c r="T252" s="375"/>
      <c r="U252" s="375"/>
      <c r="V252" s="375"/>
      <c r="W252" s="375"/>
      <c r="X252" s="375"/>
      <c r="Y252" s="375"/>
      <c r="Z252" s="375"/>
      <c r="AA252" s="375"/>
      <c r="AB252" s="376"/>
      <c r="AC252" s="377" t="s">
        <v>809</v>
      </c>
      <c r="AD252" s="378"/>
      <c r="AE252" s="440"/>
      <c r="AF252" s="440"/>
      <c r="AG252" s="440"/>
      <c r="AH252" s="440"/>
      <c r="AI252" s="440"/>
      <c r="AJ252" s="440"/>
      <c r="AK252" s="440"/>
      <c r="AL252" s="440"/>
      <c r="AM252" s="440"/>
      <c r="AN252" s="440"/>
      <c r="AO252" s="440"/>
      <c r="AP252" s="440"/>
      <c r="AQ252" s="440"/>
      <c r="AR252" s="440"/>
      <c r="AS252" s="440"/>
      <c r="AT252" s="440"/>
      <c r="AU252" s="440"/>
      <c r="AV252" s="440"/>
      <c r="AW252" s="440"/>
      <c r="AX252" s="440"/>
      <c r="AY252" s="440"/>
      <c r="AZ252" s="440"/>
      <c r="BA252" s="440"/>
      <c r="BB252" s="440"/>
      <c r="BC252" s="440"/>
      <c r="BD252" s="440"/>
      <c r="BE252" s="440"/>
      <c r="BF252" s="440"/>
      <c r="BG252" s="441" t="str">
        <f t="shared" ref="BG252:BG254" si="165">IF(AI252&gt;0,BC252/AI252,"n.é.")</f>
        <v>n.é.</v>
      </c>
      <c r="BH252" s="442"/>
    </row>
    <row r="253" spans="1:60" ht="20.100000000000001" customHeight="1">
      <c r="A253" s="438" t="s">
        <v>873</v>
      </c>
      <c r="B253" s="439"/>
      <c r="C253" s="374" t="s">
        <v>807</v>
      </c>
      <c r="D253" s="375"/>
      <c r="E253" s="375"/>
      <c r="F253" s="375"/>
      <c r="G253" s="375"/>
      <c r="H253" s="375"/>
      <c r="I253" s="375"/>
      <c r="J253" s="375"/>
      <c r="K253" s="375"/>
      <c r="L253" s="375"/>
      <c r="M253" s="375"/>
      <c r="N253" s="375"/>
      <c r="O253" s="375"/>
      <c r="P253" s="375"/>
      <c r="Q253" s="375"/>
      <c r="R253" s="375"/>
      <c r="S253" s="375"/>
      <c r="T253" s="375"/>
      <c r="U253" s="375"/>
      <c r="V253" s="375"/>
      <c r="W253" s="375"/>
      <c r="X253" s="375"/>
      <c r="Y253" s="375"/>
      <c r="Z253" s="375"/>
      <c r="AA253" s="375"/>
      <c r="AB253" s="376"/>
      <c r="AC253" s="377" t="s">
        <v>810</v>
      </c>
      <c r="AD253" s="378"/>
      <c r="AE253" s="440"/>
      <c r="AF253" s="440"/>
      <c r="AG253" s="440"/>
      <c r="AH253" s="440"/>
      <c r="AI253" s="440"/>
      <c r="AJ253" s="440"/>
      <c r="AK253" s="440"/>
      <c r="AL253" s="440"/>
      <c r="AM253" s="440"/>
      <c r="AN253" s="440"/>
      <c r="AO253" s="440"/>
      <c r="AP253" s="440"/>
      <c r="AQ253" s="440"/>
      <c r="AR253" s="440"/>
      <c r="AS253" s="440"/>
      <c r="AT253" s="440"/>
      <c r="AU253" s="440"/>
      <c r="AV253" s="440"/>
      <c r="AW253" s="440"/>
      <c r="AX253" s="440"/>
      <c r="AY253" s="440"/>
      <c r="AZ253" s="440"/>
      <c r="BA253" s="440"/>
      <c r="BB253" s="440"/>
      <c r="BC253" s="440"/>
      <c r="BD253" s="440"/>
      <c r="BE253" s="440"/>
      <c r="BF253" s="440"/>
      <c r="BG253" s="441" t="str">
        <f t="shared" si="165"/>
        <v>n.é.</v>
      </c>
      <c r="BH253" s="442"/>
    </row>
    <row r="254" spans="1:60" s="3" customFormat="1" ht="20.100000000000001" customHeight="1">
      <c r="A254" s="522" t="s">
        <v>874</v>
      </c>
      <c r="B254" s="523"/>
      <c r="C254" s="466" t="s">
        <v>892</v>
      </c>
      <c r="D254" s="467"/>
      <c r="E254" s="467"/>
      <c r="F254" s="467"/>
      <c r="G254" s="467"/>
      <c r="H254" s="467"/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467"/>
      <c r="T254" s="467"/>
      <c r="U254" s="467"/>
      <c r="V254" s="467"/>
      <c r="W254" s="467"/>
      <c r="X254" s="467"/>
      <c r="Y254" s="467"/>
      <c r="Z254" s="467"/>
      <c r="AA254" s="467"/>
      <c r="AB254" s="468"/>
      <c r="AC254" s="469" t="s">
        <v>806</v>
      </c>
      <c r="AD254" s="470"/>
      <c r="AE254" s="443">
        <f>SUM(AE252:AH253)</f>
        <v>0</v>
      </c>
      <c r="AF254" s="443"/>
      <c r="AG254" s="443"/>
      <c r="AH254" s="443"/>
      <c r="AI254" s="443">
        <f t="shared" ref="AI254" si="166">SUM(AI252:AL253)</f>
        <v>0</v>
      </c>
      <c r="AJ254" s="443"/>
      <c r="AK254" s="443"/>
      <c r="AL254" s="443"/>
      <c r="AM254" s="443">
        <f t="shared" ref="AM254" si="167">SUM(AM252:AP253)</f>
        <v>0</v>
      </c>
      <c r="AN254" s="443"/>
      <c r="AO254" s="443"/>
      <c r="AP254" s="443"/>
      <c r="AQ254" s="443">
        <f t="shared" ref="AQ254" si="168">SUM(AQ252:AT253)</f>
        <v>0</v>
      </c>
      <c r="AR254" s="443"/>
      <c r="AS254" s="443"/>
      <c r="AT254" s="443"/>
      <c r="AU254" s="443">
        <f t="shared" ref="AU254" si="169">SUM(AU252:AX253)</f>
        <v>0</v>
      </c>
      <c r="AV254" s="443"/>
      <c r="AW254" s="443"/>
      <c r="AX254" s="443"/>
      <c r="AY254" s="443">
        <f t="shared" ref="AY254" si="170">SUM(AY252:BB253)</f>
        <v>0</v>
      </c>
      <c r="AZ254" s="443"/>
      <c r="BA254" s="443"/>
      <c r="BB254" s="443"/>
      <c r="BC254" s="443">
        <f t="shared" ref="BC254" si="171">SUM(BC252:BF253)</f>
        <v>0</v>
      </c>
      <c r="BD254" s="443"/>
      <c r="BE254" s="443"/>
      <c r="BF254" s="443"/>
      <c r="BG254" s="444" t="str">
        <f t="shared" si="165"/>
        <v>n.é.</v>
      </c>
      <c r="BH254" s="445"/>
    </row>
    <row r="255" spans="1:60" ht="20.100000000000001" customHeight="1">
      <c r="A255" s="522" t="s">
        <v>875</v>
      </c>
      <c r="B255" s="523"/>
      <c r="C255" s="466" t="s">
        <v>893</v>
      </c>
      <c r="D255" s="467"/>
      <c r="E255" s="467"/>
      <c r="F255" s="467"/>
      <c r="G255" s="467"/>
      <c r="H255" s="467"/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467"/>
      <c r="T255" s="467"/>
      <c r="U255" s="467"/>
      <c r="V255" s="467"/>
      <c r="W255" s="467"/>
      <c r="X255" s="467"/>
      <c r="Y255" s="467"/>
      <c r="Z255" s="467"/>
      <c r="AA255" s="467"/>
      <c r="AB255" s="468"/>
      <c r="AC255" s="469" t="s">
        <v>404</v>
      </c>
      <c r="AD255" s="470"/>
      <c r="AE255" s="521">
        <f>AE237+SUM(AE243:AH251)-SUM(AE247:AH248)+AE254</f>
        <v>113576</v>
      </c>
      <c r="AF255" s="521"/>
      <c r="AG255" s="521"/>
      <c r="AH255" s="521"/>
      <c r="AI255" s="521">
        <f t="shared" ref="AI255" si="172">AI237+SUM(AI243:AL251)-SUM(AI247:AL248)+AI254</f>
        <v>0</v>
      </c>
      <c r="AJ255" s="521"/>
      <c r="AK255" s="521"/>
      <c r="AL255" s="521"/>
      <c r="AM255" s="521">
        <f t="shared" ref="AM255" si="173">AM237+SUM(AM243:AP251)-SUM(AM247:AP248)+AM254</f>
        <v>0</v>
      </c>
      <c r="AN255" s="521"/>
      <c r="AO255" s="521"/>
      <c r="AP255" s="521"/>
      <c r="AQ255" s="521">
        <f t="shared" ref="AQ255" si="174">AQ237+SUM(AQ243:AT251)-SUM(AQ247:AT248)+AQ254</f>
        <v>0</v>
      </c>
      <c r="AR255" s="521"/>
      <c r="AS255" s="521"/>
      <c r="AT255" s="521"/>
      <c r="AU255" s="521">
        <f t="shared" ref="AU255" si="175">AU237+SUM(AU243:AX251)-SUM(AU247:AX248)+AU254</f>
        <v>0</v>
      </c>
      <c r="AV255" s="521"/>
      <c r="AW255" s="521"/>
      <c r="AX255" s="521"/>
      <c r="AY255" s="521">
        <f t="shared" ref="AY255" si="176">AY237+SUM(AY243:BB251)-SUM(AY247:BB248)+AY254</f>
        <v>0</v>
      </c>
      <c r="AZ255" s="521"/>
      <c r="BA255" s="521"/>
      <c r="BB255" s="521"/>
      <c r="BC255" s="521">
        <f t="shared" ref="BC255" si="177">BC237+SUM(BC243:BF251)-SUM(BC247:BF248)+BC254</f>
        <v>0</v>
      </c>
      <c r="BD255" s="521"/>
      <c r="BE255" s="521"/>
      <c r="BF255" s="521"/>
      <c r="BG255" s="444" t="str">
        <f t="shared" si="132"/>
        <v>n.é.</v>
      </c>
      <c r="BH255" s="445"/>
    </row>
    <row r="256" spans="1:60" ht="20.100000000000001" customHeight="1">
      <c r="A256" s="438" t="s">
        <v>876</v>
      </c>
      <c r="B256" s="439"/>
      <c r="C256" s="374" t="s">
        <v>405</v>
      </c>
      <c r="D256" s="375"/>
      <c r="E256" s="375"/>
      <c r="F256" s="375"/>
      <c r="G256" s="375"/>
      <c r="H256" s="375"/>
      <c r="I256" s="375"/>
      <c r="J256" s="375"/>
      <c r="K256" s="375"/>
      <c r="L256" s="375"/>
      <c r="M256" s="375"/>
      <c r="N256" s="375"/>
      <c r="O256" s="375"/>
      <c r="P256" s="375"/>
      <c r="Q256" s="375"/>
      <c r="R256" s="375"/>
      <c r="S256" s="375"/>
      <c r="T256" s="375"/>
      <c r="U256" s="375"/>
      <c r="V256" s="375"/>
      <c r="W256" s="375"/>
      <c r="X256" s="375"/>
      <c r="Y256" s="375"/>
      <c r="Z256" s="375"/>
      <c r="AA256" s="375"/>
      <c r="AB256" s="376"/>
      <c r="AC256" s="377" t="s">
        <v>406</v>
      </c>
      <c r="AD256" s="378"/>
      <c r="AE256" s="443"/>
      <c r="AF256" s="443"/>
      <c r="AG256" s="443"/>
      <c r="AH256" s="443"/>
      <c r="AI256" s="443"/>
      <c r="AJ256" s="443"/>
      <c r="AK256" s="443"/>
      <c r="AL256" s="443"/>
      <c r="AM256" s="443"/>
      <c r="AN256" s="443"/>
      <c r="AO256" s="443"/>
      <c r="AP256" s="443"/>
      <c r="AQ256" s="443"/>
      <c r="AR256" s="443"/>
      <c r="AS256" s="443"/>
      <c r="AT256" s="443"/>
      <c r="AU256" s="443"/>
      <c r="AV256" s="443"/>
      <c r="AW256" s="443"/>
      <c r="AX256" s="443"/>
      <c r="AY256" s="443"/>
      <c r="AZ256" s="443"/>
      <c r="BA256" s="443"/>
      <c r="BB256" s="443"/>
      <c r="BC256" s="443"/>
      <c r="BD256" s="443"/>
      <c r="BE256" s="443"/>
      <c r="BF256" s="443"/>
      <c r="BG256" s="444" t="str">
        <f t="shared" si="132"/>
        <v>n.é.</v>
      </c>
      <c r="BH256" s="445"/>
    </row>
    <row r="257" spans="1:60" ht="20.100000000000001" customHeight="1">
      <c r="A257" s="438" t="s">
        <v>877</v>
      </c>
      <c r="B257" s="439"/>
      <c r="C257" s="397" t="s">
        <v>407</v>
      </c>
      <c r="D257" s="398"/>
      <c r="E257" s="398"/>
      <c r="F257" s="398"/>
      <c r="G257" s="398"/>
      <c r="H257" s="398"/>
      <c r="I257" s="398"/>
      <c r="J257" s="398"/>
      <c r="K257" s="398"/>
      <c r="L257" s="398"/>
      <c r="M257" s="398"/>
      <c r="N257" s="398"/>
      <c r="O257" s="398"/>
      <c r="P257" s="398"/>
      <c r="Q257" s="398"/>
      <c r="R257" s="398"/>
      <c r="S257" s="398"/>
      <c r="T257" s="398"/>
      <c r="U257" s="398"/>
      <c r="V257" s="398"/>
      <c r="W257" s="398"/>
      <c r="X257" s="398"/>
      <c r="Y257" s="398"/>
      <c r="Z257" s="398"/>
      <c r="AA257" s="398"/>
      <c r="AB257" s="399"/>
      <c r="AC257" s="377" t="s">
        <v>408</v>
      </c>
      <c r="AD257" s="378"/>
      <c r="AE257" s="443"/>
      <c r="AF257" s="443"/>
      <c r="AG257" s="443"/>
      <c r="AH257" s="443"/>
      <c r="AI257" s="443"/>
      <c r="AJ257" s="443"/>
      <c r="AK257" s="443"/>
      <c r="AL257" s="443"/>
      <c r="AM257" s="443"/>
      <c r="AN257" s="443"/>
      <c r="AO257" s="443"/>
      <c r="AP257" s="443"/>
      <c r="AQ257" s="443"/>
      <c r="AR257" s="443"/>
      <c r="AS257" s="443"/>
      <c r="AT257" s="443"/>
      <c r="AU257" s="443"/>
      <c r="AV257" s="443"/>
      <c r="AW257" s="443"/>
      <c r="AX257" s="443"/>
      <c r="AY257" s="443"/>
      <c r="AZ257" s="443"/>
      <c r="BA257" s="443"/>
      <c r="BB257" s="443"/>
      <c r="BC257" s="443"/>
      <c r="BD257" s="443"/>
      <c r="BE257" s="443"/>
      <c r="BF257" s="443"/>
      <c r="BG257" s="444" t="str">
        <f t="shared" si="132"/>
        <v>n.é.</v>
      </c>
      <c r="BH257" s="445"/>
    </row>
    <row r="258" spans="1:60" ht="20.100000000000001" customHeight="1">
      <c r="A258" s="438" t="s">
        <v>878</v>
      </c>
      <c r="B258" s="439"/>
      <c r="C258" s="374" t="s">
        <v>409</v>
      </c>
      <c r="D258" s="375"/>
      <c r="E258" s="375"/>
      <c r="F258" s="375"/>
      <c r="G258" s="375"/>
      <c r="H258" s="375"/>
      <c r="I258" s="375"/>
      <c r="J258" s="375"/>
      <c r="K258" s="375"/>
      <c r="L258" s="375"/>
      <c r="M258" s="375"/>
      <c r="N258" s="375"/>
      <c r="O258" s="375"/>
      <c r="P258" s="375"/>
      <c r="Q258" s="375"/>
      <c r="R258" s="375"/>
      <c r="S258" s="375"/>
      <c r="T258" s="375"/>
      <c r="U258" s="375"/>
      <c r="V258" s="375"/>
      <c r="W258" s="375"/>
      <c r="X258" s="375"/>
      <c r="Y258" s="375"/>
      <c r="Z258" s="375"/>
      <c r="AA258" s="375"/>
      <c r="AB258" s="376"/>
      <c r="AC258" s="377" t="s">
        <v>410</v>
      </c>
      <c r="AD258" s="378"/>
      <c r="AE258" s="443"/>
      <c r="AF258" s="443"/>
      <c r="AG258" s="443"/>
      <c r="AH258" s="443"/>
      <c r="AI258" s="443"/>
      <c r="AJ258" s="443"/>
      <c r="AK258" s="443"/>
      <c r="AL258" s="443"/>
      <c r="AM258" s="443"/>
      <c r="AN258" s="443"/>
      <c r="AO258" s="443"/>
      <c r="AP258" s="443"/>
      <c r="AQ258" s="443"/>
      <c r="AR258" s="443"/>
      <c r="AS258" s="443"/>
      <c r="AT258" s="443"/>
      <c r="AU258" s="443"/>
      <c r="AV258" s="443"/>
      <c r="AW258" s="443"/>
      <c r="AX258" s="443"/>
      <c r="AY258" s="443"/>
      <c r="AZ258" s="443"/>
      <c r="BA258" s="443"/>
      <c r="BB258" s="443"/>
      <c r="BC258" s="443"/>
      <c r="BD258" s="443"/>
      <c r="BE258" s="443"/>
      <c r="BF258" s="443"/>
      <c r="BG258" s="444" t="str">
        <f t="shared" si="132"/>
        <v>n.é.</v>
      </c>
      <c r="BH258" s="445"/>
    </row>
    <row r="259" spans="1:60" ht="20.100000000000001" customHeight="1">
      <c r="A259" s="438" t="s">
        <v>879</v>
      </c>
      <c r="B259" s="439"/>
      <c r="C259" s="374" t="s">
        <v>813</v>
      </c>
      <c r="D259" s="375"/>
      <c r="E259" s="375"/>
      <c r="F259" s="375"/>
      <c r="G259" s="375"/>
      <c r="H259" s="375"/>
      <c r="I259" s="375"/>
      <c r="J259" s="375"/>
      <c r="K259" s="375"/>
      <c r="L259" s="375"/>
      <c r="M259" s="375"/>
      <c r="N259" s="375"/>
      <c r="O259" s="375"/>
      <c r="P259" s="375"/>
      <c r="Q259" s="375"/>
      <c r="R259" s="375"/>
      <c r="S259" s="375"/>
      <c r="T259" s="375"/>
      <c r="U259" s="375"/>
      <c r="V259" s="375"/>
      <c r="W259" s="375"/>
      <c r="X259" s="375"/>
      <c r="Y259" s="375"/>
      <c r="Z259" s="375"/>
      <c r="AA259" s="375"/>
      <c r="AB259" s="376"/>
      <c r="AC259" s="377" t="s">
        <v>411</v>
      </c>
      <c r="AD259" s="378"/>
      <c r="AE259" s="443"/>
      <c r="AF259" s="443"/>
      <c r="AG259" s="443"/>
      <c r="AH259" s="443"/>
      <c r="AI259" s="443"/>
      <c r="AJ259" s="443"/>
      <c r="AK259" s="443"/>
      <c r="AL259" s="443"/>
      <c r="AM259" s="443"/>
      <c r="AN259" s="443"/>
      <c r="AO259" s="443"/>
      <c r="AP259" s="443"/>
      <c r="AQ259" s="443"/>
      <c r="AR259" s="443"/>
      <c r="AS259" s="443"/>
      <c r="AT259" s="443"/>
      <c r="AU259" s="443"/>
      <c r="AV259" s="443"/>
      <c r="AW259" s="443"/>
      <c r="AX259" s="443"/>
      <c r="AY259" s="443"/>
      <c r="AZ259" s="443"/>
      <c r="BA259" s="443"/>
      <c r="BB259" s="443"/>
      <c r="BC259" s="443"/>
      <c r="BD259" s="443"/>
      <c r="BE259" s="443"/>
      <c r="BF259" s="443"/>
      <c r="BG259" s="444" t="str">
        <f t="shared" ref="BG259" si="178">IF(AI259&gt;0,BC259/AI259,"n.é.")</f>
        <v>n.é.</v>
      </c>
      <c r="BH259" s="445"/>
    </row>
    <row r="260" spans="1:60" ht="20.100000000000001" customHeight="1">
      <c r="A260" s="438" t="s">
        <v>880</v>
      </c>
      <c r="B260" s="439"/>
      <c r="C260" s="374" t="s">
        <v>811</v>
      </c>
      <c r="D260" s="375"/>
      <c r="E260" s="375"/>
      <c r="F260" s="375"/>
      <c r="G260" s="375"/>
      <c r="H260" s="375"/>
      <c r="I260" s="375"/>
      <c r="J260" s="375"/>
      <c r="K260" s="375"/>
      <c r="L260" s="375"/>
      <c r="M260" s="375"/>
      <c r="N260" s="375"/>
      <c r="O260" s="375"/>
      <c r="P260" s="375"/>
      <c r="Q260" s="375"/>
      <c r="R260" s="375"/>
      <c r="S260" s="375"/>
      <c r="T260" s="375"/>
      <c r="U260" s="375"/>
      <c r="V260" s="375"/>
      <c r="W260" s="375"/>
      <c r="X260" s="375"/>
      <c r="Y260" s="375"/>
      <c r="Z260" s="375"/>
      <c r="AA260" s="375"/>
      <c r="AB260" s="376"/>
      <c r="AC260" s="377" t="s">
        <v>812</v>
      </c>
      <c r="AD260" s="378"/>
      <c r="AE260" s="443"/>
      <c r="AF260" s="443"/>
      <c r="AG260" s="443"/>
      <c r="AH260" s="443"/>
      <c r="AI260" s="443"/>
      <c r="AJ260" s="443"/>
      <c r="AK260" s="443"/>
      <c r="AL260" s="443"/>
      <c r="AM260" s="443"/>
      <c r="AN260" s="443"/>
      <c r="AO260" s="443"/>
      <c r="AP260" s="443"/>
      <c r="AQ260" s="443"/>
      <c r="AR260" s="443"/>
      <c r="AS260" s="443"/>
      <c r="AT260" s="443"/>
      <c r="AU260" s="443"/>
      <c r="AV260" s="443"/>
      <c r="AW260" s="443"/>
      <c r="AX260" s="443"/>
      <c r="AY260" s="443"/>
      <c r="AZ260" s="443"/>
      <c r="BA260" s="443"/>
      <c r="BB260" s="443"/>
      <c r="BC260" s="443"/>
      <c r="BD260" s="443"/>
      <c r="BE260" s="443"/>
      <c r="BF260" s="443"/>
      <c r="BG260" s="444" t="str">
        <f t="shared" si="132"/>
        <v>n.é.</v>
      </c>
      <c r="BH260" s="445"/>
    </row>
    <row r="261" spans="1:60" s="3" customFormat="1" ht="20.100000000000001" customHeight="1">
      <c r="A261" s="522" t="s">
        <v>881</v>
      </c>
      <c r="B261" s="523"/>
      <c r="C261" s="466" t="s">
        <v>894</v>
      </c>
      <c r="D261" s="467"/>
      <c r="E261" s="467"/>
      <c r="F261" s="467"/>
      <c r="G261" s="467"/>
      <c r="H261" s="467"/>
      <c r="I261" s="467"/>
      <c r="J261" s="467"/>
      <c r="K261" s="467"/>
      <c r="L261" s="467"/>
      <c r="M261" s="467"/>
      <c r="N261" s="467"/>
      <c r="O261" s="467"/>
      <c r="P261" s="467"/>
      <c r="Q261" s="467"/>
      <c r="R261" s="467"/>
      <c r="S261" s="467"/>
      <c r="T261" s="467"/>
      <c r="U261" s="467"/>
      <c r="V261" s="467"/>
      <c r="W261" s="467"/>
      <c r="X261" s="467"/>
      <c r="Y261" s="467"/>
      <c r="Z261" s="467"/>
      <c r="AA261" s="467"/>
      <c r="AB261" s="468"/>
      <c r="AC261" s="469" t="s">
        <v>412</v>
      </c>
      <c r="AD261" s="470"/>
      <c r="AE261" s="521">
        <f>SUM(AE256:AH260)</f>
        <v>0</v>
      </c>
      <c r="AF261" s="521"/>
      <c r="AG261" s="521"/>
      <c r="AH261" s="521"/>
      <c r="AI261" s="521">
        <f t="shared" ref="AI261" si="179">SUM(AI256:AL260)</f>
        <v>0</v>
      </c>
      <c r="AJ261" s="521"/>
      <c r="AK261" s="521"/>
      <c r="AL261" s="521"/>
      <c r="AM261" s="521">
        <f t="shared" ref="AM261" si="180">SUM(AM256:AP260)</f>
        <v>0</v>
      </c>
      <c r="AN261" s="521"/>
      <c r="AO261" s="521"/>
      <c r="AP261" s="521"/>
      <c r="AQ261" s="521">
        <f t="shared" ref="AQ261" si="181">SUM(AQ256:AT260)</f>
        <v>0</v>
      </c>
      <c r="AR261" s="521"/>
      <c r="AS261" s="521"/>
      <c r="AT261" s="521"/>
      <c r="AU261" s="521">
        <f t="shared" ref="AU261" si="182">SUM(AU256:AX260)</f>
        <v>0</v>
      </c>
      <c r="AV261" s="521"/>
      <c r="AW261" s="521"/>
      <c r="AX261" s="521"/>
      <c r="AY261" s="521">
        <f t="shared" ref="AY261" si="183">SUM(AY256:BB260)</f>
        <v>0</v>
      </c>
      <c r="AZ261" s="521"/>
      <c r="BA261" s="521"/>
      <c r="BB261" s="521"/>
      <c r="BC261" s="521">
        <f t="shared" ref="BC261" si="184">SUM(BC256:BF260)</f>
        <v>0</v>
      </c>
      <c r="BD261" s="521"/>
      <c r="BE261" s="521"/>
      <c r="BF261" s="521"/>
      <c r="BG261" s="444" t="str">
        <f t="shared" si="132"/>
        <v>n.é.</v>
      </c>
      <c r="BH261" s="445"/>
    </row>
    <row r="262" spans="1:60" ht="20.100000000000001" customHeight="1">
      <c r="A262" s="438" t="s">
        <v>882</v>
      </c>
      <c r="B262" s="439"/>
      <c r="C262" s="397" t="s">
        <v>413</v>
      </c>
      <c r="D262" s="398"/>
      <c r="E262" s="398"/>
      <c r="F262" s="398"/>
      <c r="G262" s="398"/>
      <c r="H262" s="398"/>
      <c r="I262" s="398"/>
      <c r="J262" s="398"/>
      <c r="K262" s="398"/>
      <c r="L262" s="398"/>
      <c r="M262" s="398"/>
      <c r="N262" s="398"/>
      <c r="O262" s="398"/>
      <c r="P262" s="398"/>
      <c r="Q262" s="398"/>
      <c r="R262" s="398"/>
      <c r="S262" s="398"/>
      <c r="T262" s="398"/>
      <c r="U262" s="398"/>
      <c r="V262" s="398"/>
      <c r="W262" s="398"/>
      <c r="X262" s="398"/>
      <c r="Y262" s="398"/>
      <c r="Z262" s="398"/>
      <c r="AA262" s="398"/>
      <c r="AB262" s="399"/>
      <c r="AC262" s="377" t="s">
        <v>414</v>
      </c>
      <c r="AD262" s="378"/>
      <c r="AE262" s="440"/>
      <c r="AF262" s="440"/>
      <c r="AG262" s="440"/>
      <c r="AH262" s="440"/>
      <c r="AI262" s="440"/>
      <c r="AJ262" s="440"/>
      <c r="AK262" s="440"/>
      <c r="AL262" s="440"/>
      <c r="AM262" s="440"/>
      <c r="AN262" s="440"/>
      <c r="AO262" s="440"/>
      <c r="AP262" s="440"/>
      <c r="AQ262" s="440"/>
      <c r="AR262" s="440"/>
      <c r="AS262" s="440"/>
      <c r="AT262" s="440"/>
      <c r="AU262" s="440"/>
      <c r="AV262" s="440"/>
      <c r="AW262" s="440"/>
      <c r="AX262" s="440"/>
      <c r="AY262" s="440"/>
      <c r="AZ262" s="440"/>
      <c r="BA262" s="440"/>
      <c r="BB262" s="440"/>
      <c r="BC262" s="440"/>
      <c r="BD262" s="440"/>
      <c r="BE262" s="440"/>
      <c r="BF262" s="440"/>
      <c r="BG262" s="441" t="str">
        <f t="shared" si="132"/>
        <v>n.é.</v>
      </c>
      <c r="BH262" s="442"/>
    </row>
    <row r="263" spans="1:60" ht="20.100000000000001" customHeight="1">
      <c r="A263" s="438" t="s">
        <v>883</v>
      </c>
      <c r="B263" s="439"/>
      <c r="C263" s="397" t="s">
        <v>814</v>
      </c>
      <c r="D263" s="398"/>
      <c r="E263" s="398"/>
      <c r="F263" s="398"/>
      <c r="G263" s="398"/>
      <c r="H263" s="398"/>
      <c r="I263" s="398"/>
      <c r="J263" s="398"/>
      <c r="K263" s="398"/>
      <c r="L263" s="398"/>
      <c r="M263" s="398"/>
      <c r="N263" s="398"/>
      <c r="O263" s="398"/>
      <c r="P263" s="398"/>
      <c r="Q263" s="398"/>
      <c r="R263" s="398"/>
      <c r="S263" s="398"/>
      <c r="T263" s="398"/>
      <c r="U263" s="398"/>
      <c r="V263" s="398"/>
      <c r="W263" s="398"/>
      <c r="X263" s="398"/>
      <c r="Y263" s="398"/>
      <c r="Z263" s="398"/>
      <c r="AA263" s="398"/>
      <c r="AB263" s="399"/>
      <c r="AC263" s="377" t="s">
        <v>815</v>
      </c>
      <c r="AD263" s="378"/>
      <c r="AE263" s="440"/>
      <c r="AF263" s="440"/>
      <c r="AG263" s="440"/>
      <c r="AH263" s="440"/>
      <c r="AI263" s="440"/>
      <c r="AJ263" s="440"/>
      <c r="AK263" s="440"/>
      <c r="AL263" s="440"/>
      <c r="AM263" s="440"/>
      <c r="AN263" s="440"/>
      <c r="AO263" s="440"/>
      <c r="AP263" s="440"/>
      <c r="AQ263" s="440"/>
      <c r="AR263" s="440"/>
      <c r="AS263" s="440"/>
      <c r="AT263" s="440"/>
      <c r="AU263" s="440"/>
      <c r="AV263" s="440"/>
      <c r="AW263" s="440"/>
      <c r="AX263" s="440"/>
      <c r="AY263" s="440"/>
      <c r="AZ263" s="440"/>
      <c r="BA263" s="440"/>
      <c r="BB263" s="440"/>
      <c r="BC263" s="440"/>
      <c r="BD263" s="440"/>
      <c r="BE263" s="440"/>
      <c r="BF263" s="440"/>
      <c r="BG263" s="441" t="str">
        <f t="shared" ref="BG263" si="185">IF(AI263&gt;0,BC263/AI263,"n.é.")</f>
        <v>n.é.</v>
      </c>
      <c r="BH263" s="442"/>
    </row>
    <row r="264" spans="1:60" s="3" customFormat="1" ht="20.100000000000001" customHeight="1">
      <c r="A264" s="514" t="s">
        <v>884</v>
      </c>
      <c r="B264" s="515"/>
      <c r="C264" s="516" t="s">
        <v>895</v>
      </c>
      <c r="D264" s="517"/>
      <c r="E264" s="517"/>
      <c r="F264" s="517"/>
      <c r="G264" s="517"/>
      <c r="H264" s="517"/>
      <c r="I264" s="517"/>
      <c r="J264" s="517"/>
      <c r="K264" s="517"/>
      <c r="L264" s="517"/>
      <c r="M264" s="517"/>
      <c r="N264" s="517"/>
      <c r="O264" s="517"/>
      <c r="P264" s="517"/>
      <c r="Q264" s="517"/>
      <c r="R264" s="517"/>
      <c r="S264" s="517"/>
      <c r="T264" s="517"/>
      <c r="U264" s="517"/>
      <c r="V264" s="517"/>
      <c r="W264" s="517"/>
      <c r="X264" s="517"/>
      <c r="Y264" s="517"/>
      <c r="Z264" s="517"/>
      <c r="AA264" s="517"/>
      <c r="AB264" s="518"/>
      <c r="AC264" s="519" t="s">
        <v>415</v>
      </c>
      <c r="AD264" s="520"/>
      <c r="AE264" s="511">
        <f>AE255+AE261+AE262</f>
        <v>113576</v>
      </c>
      <c r="AF264" s="511"/>
      <c r="AG264" s="511"/>
      <c r="AH264" s="511"/>
      <c r="AI264" s="511">
        <f t="shared" ref="AI264" si="186">AI255+AI261+AI262</f>
        <v>0</v>
      </c>
      <c r="AJ264" s="511"/>
      <c r="AK264" s="511"/>
      <c r="AL264" s="511"/>
      <c r="AM264" s="511">
        <f t="shared" ref="AM264" si="187">AM255+AM261+AM262</f>
        <v>0</v>
      </c>
      <c r="AN264" s="511"/>
      <c r="AO264" s="511"/>
      <c r="AP264" s="511"/>
      <c r="AQ264" s="511">
        <f t="shared" ref="AQ264" si="188">AQ255+AQ261+AQ262</f>
        <v>0</v>
      </c>
      <c r="AR264" s="511"/>
      <c r="AS264" s="511"/>
      <c r="AT264" s="511"/>
      <c r="AU264" s="511">
        <f t="shared" ref="AU264" si="189">AU255+AU261+AU262</f>
        <v>0</v>
      </c>
      <c r="AV264" s="511"/>
      <c r="AW264" s="511"/>
      <c r="AX264" s="511"/>
      <c r="AY264" s="511">
        <f t="shared" ref="AY264" si="190">AY255+AY261+AY262</f>
        <v>0</v>
      </c>
      <c r="AZ264" s="511"/>
      <c r="BA264" s="511"/>
      <c r="BB264" s="511"/>
      <c r="BC264" s="511">
        <f t="shared" ref="BC264" si="191">BC255+BC261+BC262</f>
        <v>0</v>
      </c>
      <c r="BD264" s="511"/>
      <c r="BE264" s="511"/>
      <c r="BF264" s="511"/>
      <c r="BG264" s="512" t="str">
        <f t="shared" si="132"/>
        <v>n.é.</v>
      </c>
      <c r="BH264" s="513"/>
    </row>
    <row r="265" spans="1:60" s="3" customFormat="1" ht="20.100000000000001" customHeight="1">
      <c r="A265" s="362" t="s">
        <v>885</v>
      </c>
      <c r="B265" s="363"/>
      <c r="C265" s="364" t="s">
        <v>896</v>
      </c>
      <c r="D265" s="365"/>
      <c r="E265" s="365"/>
      <c r="F265" s="365"/>
      <c r="G265" s="365"/>
      <c r="H265" s="365"/>
      <c r="I265" s="365"/>
      <c r="J265" s="365"/>
      <c r="K265" s="365"/>
      <c r="L265" s="365"/>
      <c r="M265" s="365"/>
      <c r="N265" s="365"/>
      <c r="O265" s="365"/>
      <c r="P265" s="365"/>
      <c r="Q265" s="365"/>
      <c r="R265" s="365"/>
      <c r="S265" s="365"/>
      <c r="T265" s="365"/>
      <c r="U265" s="365"/>
      <c r="V265" s="365"/>
      <c r="W265" s="365"/>
      <c r="X265" s="365"/>
      <c r="Y265" s="365"/>
      <c r="Z265" s="365"/>
      <c r="AA265" s="365"/>
      <c r="AB265" s="366"/>
      <c r="AC265" s="367"/>
      <c r="AD265" s="368"/>
      <c r="AE265" s="508">
        <f>AE233+AE264</f>
        <v>377395</v>
      </c>
      <c r="AF265" s="508"/>
      <c r="AG265" s="508"/>
      <c r="AH265" s="508"/>
      <c r="AI265" s="508">
        <f t="shared" ref="AI265" si="192">AI233+AI264</f>
        <v>0</v>
      </c>
      <c r="AJ265" s="508"/>
      <c r="AK265" s="508"/>
      <c r="AL265" s="508"/>
      <c r="AM265" s="508">
        <f t="shared" ref="AM265" si="193">AM233+AM264</f>
        <v>0</v>
      </c>
      <c r="AN265" s="508"/>
      <c r="AO265" s="508"/>
      <c r="AP265" s="508"/>
      <c r="AQ265" s="508">
        <f t="shared" ref="AQ265" si="194">AQ233+AQ264</f>
        <v>0</v>
      </c>
      <c r="AR265" s="508"/>
      <c r="AS265" s="508"/>
      <c r="AT265" s="508"/>
      <c r="AU265" s="508">
        <f t="shared" ref="AU265" si="195">AU233+AU264</f>
        <v>0</v>
      </c>
      <c r="AV265" s="508"/>
      <c r="AW265" s="508"/>
      <c r="AX265" s="508"/>
      <c r="AY265" s="508">
        <f t="shared" ref="AY265" si="196">AY233+AY264</f>
        <v>0</v>
      </c>
      <c r="AZ265" s="508"/>
      <c r="BA265" s="508"/>
      <c r="BB265" s="508"/>
      <c r="BC265" s="508">
        <f t="shared" ref="BC265" si="197">BC233+BC264</f>
        <v>0</v>
      </c>
      <c r="BD265" s="508"/>
      <c r="BE265" s="508"/>
      <c r="BF265" s="508"/>
      <c r="BG265" s="509" t="str">
        <f t="shared" si="132"/>
        <v>n.é.</v>
      </c>
      <c r="BH265" s="510"/>
    </row>
    <row r="267" spans="1:60">
      <c r="AC267" s="136"/>
      <c r="AD267" s="136"/>
      <c r="AE267" s="131">
        <f>AE265-AE129</f>
        <v>0</v>
      </c>
      <c r="AF267" s="131"/>
      <c r="AG267" s="131"/>
      <c r="AH267" s="131"/>
      <c r="AI267" s="131">
        <f>AI265-AI129</f>
        <v>0</v>
      </c>
      <c r="AJ267" s="131"/>
      <c r="AK267" s="131"/>
      <c r="AL267" s="131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1">
        <f>BC129-BC265</f>
        <v>0</v>
      </c>
      <c r="BD267" s="131"/>
      <c r="BE267" s="131"/>
      <c r="BF267" s="131"/>
      <c r="BG267" s="132"/>
      <c r="BH267" s="132"/>
    </row>
  </sheetData>
  <mergeCells count="2873">
    <mergeCell ref="AM13:AP13"/>
    <mergeCell ref="AQ13:AT13"/>
    <mergeCell ref="AU13:AX13"/>
    <mergeCell ref="AY13:BB13"/>
    <mergeCell ref="BC13:BF13"/>
    <mergeCell ref="BG13:BH13"/>
    <mergeCell ref="A24:B24"/>
    <mergeCell ref="C24:AB24"/>
    <mergeCell ref="AC24:AD24"/>
    <mergeCell ref="AE24:AH24"/>
    <mergeCell ref="AI24:AL24"/>
    <mergeCell ref="AM24:AP24"/>
    <mergeCell ref="AQ24:AT24"/>
    <mergeCell ref="AU24:AX24"/>
    <mergeCell ref="AY24:BB24"/>
    <mergeCell ref="BC24:BF24"/>
    <mergeCell ref="BG24:BH24"/>
    <mergeCell ref="A14:B14"/>
    <mergeCell ref="C14:AB14"/>
    <mergeCell ref="AC14:AD14"/>
    <mergeCell ref="AE14:AH14"/>
    <mergeCell ref="AI14:AL14"/>
    <mergeCell ref="AM14:AP14"/>
    <mergeCell ref="A18:B18"/>
    <mergeCell ref="C18:AB18"/>
    <mergeCell ref="AC18:AD18"/>
    <mergeCell ref="AE18:AH18"/>
    <mergeCell ref="AI18:AL18"/>
    <mergeCell ref="AY20:BB20"/>
    <mergeCell ref="BC20:BF20"/>
    <mergeCell ref="BG20:BH20"/>
    <mergeCell ref="A21:B21"/>
    <mergeCell ref="A65:B65"/>
    <mergeCell ref="C65:AB65"/>
    <mergeCell ref="AC65:AD65"/>
    <mergeCell ref="AE65:AH65"/>
    <mergeCell ref="AI65:AL65"/>
    <mergeCell ref="AM65:AP65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M66:AP66"/>
    <mergeCell ref="AQ66:AT66"/>
    <mergeCell ref="AU66:AX66"/>
    <mergeCell ref="AY66:BB66"/>
    <mergeCell ref="BC66:BF66"/>
    <mergeCell ref="BG66:BH66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M8:AP8"/>
    <mergeCell ref="AQ8:AT8"/>
    <mergeCell ref="AU8:AX8"/>
    <mergeCell ref="AY8:BB8"/>
    <mergeCell ref="BC8:BF8"/>
    <mergeCell ref="BG8:BH8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AM9:AP9"/>
    <mergeCell ref="AQ9:AT9"/>
    <mergeCell ref="AU9:AX9"/>
    <mergeCell ref="AY9:BB9"/>
    <mergeCell ref="BC9:BF9"/>
    <mergeCell ref="BG9:BH9"/>
    <mergeCell ref="AM27:AP27"/>
    <mergeCell ref="AQ27:AT27"/>
    <mergeCell ref="AU27:AX27"/>
    <mergeCell ref="AY27:BB27"/>
    <mergeCell ref="BC27:BF27"/>
    <mergeCell ref="BG27:BH27"/>
    <mergeCell ref="AQ25:AT25"/>
    <mergeCell ref="AU25:AX25"/>
    <mergeCell ref="AY25:BB25"/>
    <mergeCell ref="BC25:BF25"/>
    <mergeCell ref="BG25:BH25"/>
    <mergeCell ref="AM10:AP10"/>
    <mergeCell ref="AQ14:AT14"/>
    <mergeCell ref="AU14:AX14"/>
    <mergeCell ref="AY14:BB14"/>
    <mergeCell ref="BC14:BF14"/>
    <mergeCell ref="BG14:BH14"/>
    <mergeCell ref="AM18:AP18"/>
    <mergeCell ref="AQ18:AT18"/>
    <mergeCell ref="AU18:AX18"/>
    <mergeCell ref="AY18:BB18"/>
    <mergeCell ref="BC18:BF18"/>
    <mergeCell ref="BG18:BH18"/>
    <mergeCell ref="AY22:BB22"/>
    <mergeCell ref="BC22:BF22"/>
    <mergeCell ref="BG22:BH22"/>
    <mergeCell ref="A27:B27"/>
    <mergeCell ref="C27:AB27"/>
    <mergeCell ref="AC27:AD27"/>
    <mergeCell ref="AE27:AH27"/>
    <mergeCell ref="AI27:AL27"/>
    <mergeCell ref="A25:B25"/>
    <mergeCell ref="C25:AB25"/>
    <mergeCell ref="AC25:AD25"/>
    <mergeCell ref="AE25:AH25"/>
    <mergeCell ref="AI25:AL25"/>
    <mergeCell ref="AM25:AP25"/>
    <mergeCell ref="AM26:AP26"/>
    <mergeCell ref="AQ26:AT26"/>
    <mergeCell ref="AU26:AX26"/>
    <mergeCell ref="AY26:BB26"/>
    <mergeCell ref="BC26:BF26"/>
    <mergeCell ref="BG26:BH26"/>
    <mergeCell ref="A26:B26"/>
    <mergeCell ref="C26:AB26"/>
    <mergeCell ref="AC26:AD26"/>
    <mergeCell ref="AE26:AH26"/>
    <mergeCell ref="AI26:AL26"/>
    <mergeCell ref="AM29:AP29"/>
    <mergeCell ref="AQ29:AT29"/>
    <mergeCell ref="AU29:AX29"/>
    <mergeCell ref="AY29:BB29"/>
    <mergeCell ref="BC29:BF29"/>
    <mergeCell ref="BG29:BH29"/>
    <mergeCell ref="AQ28:AT28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AI29:AL29"/>
    <mergeCell ref="A28:B28"/>
    <mergeCell ref="C28:AB28"/>
    <mergeCell ref="AC28:AD28"/>
    <mergeCell ref="AE28:AH28"/>
    <mergeCell ref="AI28:AL28"/>
    <mergeCell ref="AM28:AP28"/>
    <mergeCell ref="AM31:AP31"/>
    <mergeCell ref="AQ31:AT31"/>
    <mergeCell ref="AU31:AX31"/>
    <mergeCell ref="AY31:BB31"/>
    <mergeCell ref="BC31:BF31"/>
    <mergeCell ref="BG31:BH31"/>
    <mergeCell ref="AQ30:AT30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AI31:AL31"/>
    <mergeCell ref="A30:B30"/>
    <mergeCell ref="C30:AB30"/>
    <mergeCell ref="AC30:AD30"/>
    <mergeCell ref="AE30:AH30"/>
    <mergeCell ref="AI30:AL30"/>
    <mergeCell ref="AM30:AP30"/>
    <mergeCell ref="AM33:AP33"/>
    <mergeCell ref="AQ33:AT33"/>
    <mergeCell ref="AU33:AX33"/>
    <mergeCell ref="AY33:BB33"/>
    <mergeCell ref="BC33:BF33"/>
    <mergeCell ref="BG33:BH33"/>
    <mergeCell ref="AQ32:AT32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AI33:AL33"/>
    <mergeCell ref="A32:B32"/>
    <mergeCell ref="C32:AB32"/>
    <mergeCell ref="AC32:AD32"/>
    <mergeCell ref="AE32:AH32"/>
    <mergeCell ref="AI32:AL32"/>
    <mergeCell ref="AM32:AP32"/>
    <mergeCell ref="AM35:AP35"/>
    <mergeCell ref="AQ35:AT35"/>
    <mergeCell ref="AU35:AX35"/>
    <mergeCell ref="AY35:BB35"/>
    <mergeCell ref="BC35:BF35"/>
    <mergeCell ref="BG35:BH35"/>
    <mergeCell ref="AQ34:AT34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AI35:AL35"/>
    <mergeCell ref="A34:B34"/>
    <mergeCell ref="C34:AB34"/>
    <mergeCell ref="AC34:AD34"/>
    <mergeCell ref="AE34:AH34"/>
    <mergeCell ref="AI34:AL34"/>
    <mergeCell ref="AM34:AP34"/>
    <mergeCell ref="AQ36:AT36"/>
    <mergeCell ref="AU36:AX36"/>
    <mergeCell ref="AY36:BB36"/>
    <mergeCell ref="BC36:BF36"/>
    <mergeCell ref="BG36:BH36"/>
    <mergeCell ref="A38:B38"/>
    <mergeCell ref="C38:AB38"/>
    <mergeCell ref="AC38:AD38"/>
    <mergeCell ref="AE38:AH38"/>
    <mergeCell ref="AI38:AL38"/>
    <mergeCell ref="A36:B36"/>
    <mergeCell ref="C36:AB36"/>
    <mergeCell ref="AC36:AD36"/>
    <mergeCell ref="AE36:AH36"/>
    <mergeCell ref="AI36:AL36"/>
    <mergeCell ref="AM36:AP36"/>
    <mergeCell ref="AM37:AP37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M52:AP52"/>
    <mergeCell ref="AQ52:AT52"/>
    <mergeCell ref="AU52:AX52"/>
    <mergeCell ref="AY52:BB52"/>
    <mergeCell ref="BC52:BF52"/>
    <mergeCell ref="BG52:BH52"/>
    <mergeCell ref="AQ50:AT50"/>
    <mergeCell ref="AU50:AX50"/>
    <mergeCell ref="AY50:BB50"/>
    <mergeCell ref="BC50:BF50"/>
    <mergeCell ref="BG50:BH50"/>
    <mergeCell ref="A52:B52"/>
    <mergeCell ref="C52:AB52"/>
    <mergeCell ref="AC52:AD52"/>
    <mergeCell ref="AE52:AH52"/>
    <mergeCell ref="AI52:AL52"/>
    <mergeCell ref="A50:B50"/>
    <mergeCell ref="C50:AB50"/>
    <mergeCell ref="AC50:AD50"/>
    <mergeCell ref="AE50:AH50"/>
    <mergeCell ref="AI50:AL50"/>
    <mergeCell ref="AM50:AP50"/>
    <mergeCell ref="AY51:BB51"/>
    <mergeCell ref="BC51:BF51"/>
    <mergeCell ref="BG51:BH51"/>
    <mergeCell ref="AM54:AP54"/>
    <mergeCell ref="AQ54:AT54"/>
    <mergeCell ref="AU54:AX54"/>
    <mergeCell ref="AY54:BB54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C61:AD61"/>
    <mergeCell ref="AE61:AH61"/>
    <mergeCell ref="AI61:AL61"/>
    <mergeCell ref="AM58:AP58"/>
    <mergeCell ref="AM57:AP57"/>
    <mergeCell ref="AQ57:AT57"/>
    <mergeCell ref="AU57:AX57"/>
    <mergeCell ref="AY57:BB57"/>
    <mergeCell ref="BC57:BF57"/>
    <mergeCell ref="BG57:BH57"/>
    <mergeCell ref="AQ55:AT55"/>
    <mergeCell ref="AU55:AX55"/>
    <mergeCell ref="AY55:BB55"/>
    <mergeCell ref="BC55:BF55"/>
    <mergeCell ref="BG55:BH55"/>
    <mergeCell ref="A57:B57"/>
    <mergeCell ref="C57:AB57"/>
    <mergeCell ref="AC57:AD57"/>
    <mergeCell ref="AE57:AH57"/>
    <mergeCell ref="AI57:AL57"/>
    <mergeCell ref="A55:B55"/>
    <mergeCell ref="C55:AB55"/>
    <mergeCell ref="AC55:AD55"/>
    <mergeCell ref="AE55:AH55"/>
    <mergeCell ref="AI55:AL55"/>
    <mergeCell ref="AM55:AP55"/>
    <mergeCell ref="BG58:BH58"/>
    <mergeCell ref="AU59:AX59"/>
    <mergeCell ref="AY59:BB59"/>
    <mergeCell ref="BC59:BF59"/>
    <mergeCell ref="AY61:BB61"/>
    <mergeCell ref="BC61:BF61"/>
    <mergeCell ref="AQ71:AT71"/>
    <mergeCell ref="AU71:AX71"/>
    <mergeCell ref="AY71:BB71"/>
    <mergeCell ref="BC71:BF71"/>
    <mergeCell ref="BG71:BH71"/>
    <mergeCell ref="BC70:BF70"/>
    <mergeCell ref="AY68:BB68"/>
    <mergeCell ref="BC68:BF68"/>
    <mergeCell ref="BG68:BH68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8:AP68"/>
    <mergeCell ref="AQ68:AT68"/>
    <mergeCell ref="AU68:AX68"/>
    <mergeCell ref="AE70:AH70"/>
    <mergeCell ref="AI70:AL70"/>
    <mergeCell ref="AM72:AP72"/>
    <mergeCell ref="AQ72:AT72"/>
    <mergeCell ref="AU72:AX72"/>
    <mergeCell ref="AY72:BB72"/>
    <mergeCell ref="BC72:BF72"/>
    <mergeCell ref="BG72:BH72"/>
    <mergeCell ref="AQ69:AT69"/>
    <mergeCell ref="AU69:AX69"/>
    <mergeCell ref="AY69:BB69"/>
    <mergeCell ref="BC69:BF69"/>
    <mergeCell ref="BG69:BH69"/>
    <mergeCell ref="A72:B72"/>
    <mergeCell ref="C72:AB72"/>
    <mergeCell ref="AC72:AD72"/>
    <mergeCell ref="AE72:AH72"/>
    <mergeCell ref="AI72:AL72"/>
    <mergeCell ref="A69:B69"/>
    <mergeCell ref="C69:AB69"/>
    <mergeCell ref="AC69:AD69"/>
    <mergeCell ref="AE69:AH69"/>
    <mergeCell ref="AI69:AL69"/>
    <mergeCell ref="AM69:AP69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AM74:AP74"/>
    <mergeCell ref="AQ74:AT74"/>
    <mergeCell ref="AU74:AX74"/>
    <mergeCell ref="AY74:BB74"/>
    <mergeCell ref="BC74:BF74"/>
    <mergeCell ref="BG74:BH74"/>
    <mergeCell ref="A76:B76"/>
    <mergeCell ref="C76:AB76"/>
    <mergeCell ref="AC76:AD76"/>
    <mergeCell ref="AE76:AH76"/>
    <mergeCell ref="AI76:AL76"/>
    <mergeCell ref="BG76:BH76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7:AP77"/>
    <mergeCell ref="AQ77:AT77"/>
    <mergeCell ref="AU77:AX77"/>
    <mergeCell ref="AY77:BB77"/>
    <mergeCell ref="BC77:BF77"/>
    <mergeCell ref="BG77:BH77"/>
    <mergeCell ref="AQ75:AT75"/>
    <mergeCell ref="AU75:AX75"/>
    <mergeCell ref="AY75:BB75"/>
    <mergeCell ref="BC75:BF75"/>
    <mergeCell ref="BG75:BH75"/>
    <mergeCell ref="A77:B77"/>
    <mergeCell ref="C77:AB77"/>
    <mergeCell ref="AC77:AD77"/>
    <mergeCell ref="AE77:AH77"/>
    <mergeCell ref="AI77:AL77"/>
    <mergeCell ref="A75:B75"/>
    <mergeCell ref="C75:AB75"/>
    <mergeCell ref="AC75:AD75"/>
    <mergeCell ref="AE75:AH75"/>
    <mergeCell ref="AI75:AL75"/>
    <mergeCell ref="AM75:AP75"/>
    <mergeCell ref="AM79:AP79"/>
    <mergeCell ref="AQ79:AT79"/>
    <mergeCell ref="AU79:AX79"/>
    <mergeCell ref="AY79:BB79"/>
    <mergeCell ref="BC79:BF79"/>
    <mergeCell ref="BG79:BH79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81:AP81"/>
    <mergeCell ref="AQ81:AT81"/>
    <mergeCell ref="AU81:AX81"/>
    <mergeCell ref="AY81:BB81"/>
    <mergeCell ref="BC81:BF81"/>
    <mergeCell ref="BG81:BH81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83:AP83"/>
    <mergeCell ref="AQ83:AT83"/>
    <mergeCell ref="AU83:AX83"/>
    <mergeCell ref="AY83:BB83"/>
    <mergeCell ref="BC83:BF83"/>
    <mergeCell ref="BG83:BH83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5:AP85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M86:AP86"/>
    <mergeCell ref="AQ86:AT86"/>
    <mergeCell ref="AU86:AX86"/>
    <mergeCell ref="AY86:BB86"/>
    <mergeCell ref="BC86:BF86"/>
    <mergeCell ref="AQ84:AT84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AI85:AL85"/>
    <mergeCell ref="A84:B84"/>
    <mergeCell ref="C84:AB84"/>
    <mergeCell ref="AC84:AD84"/>
    <mergeCell ref="AE84:AH84"/>
    <mergeCell ref="AI84:AL84"/>
    <mergeCell ref="AM84:AP84"/>
    <mergeCell ref="A90:B90"/>
    <mergeCell ref="C90:AB90"/>
    <mergeCell ref="AC90:AD90"/>
    <mergeCell ref="AE90:AH90"/>
    <mergeCell ref="AI90:AL90"/>
    <mergeCell ref="AM90:AP90"/>
    <mergeCell ref="AM89:AP89"/>
    <mergeCell ref="AQ89:AT89"/>
    <mergeCell ref="AU89:AX89"/>
    <mergeCell ref="AY89:BB89"/>
    <mergeCell ref="BC89:BF89"/>
    <mergeCell ref="BG89:BH89"/>
    <mergeCell ref="AQ88:AT88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AI89:AL89"/>
    <mergeCell ref="A88:B88"/>
    <mergeCell ref="C88:AB88"/>
    <mergeCell ref="AC88:AD88"/>
    <mergeCell ref="AE88:AH88"/>
    <mergeCell ref="AI88:AL88"/>
    <mergeCell ref="AM88:AP88"/>
    <mergeCell ref="AQ94:AT94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AI95:AL95"/>
    <mergeCell ref="A94:B94"/>
    <mergeCell ref="C94:AB94"/>
    <mergeCell ref="AC94:AD94"/>
    <mergeCell ref="AE94:AH94"/>
    <mergeCell ref="AI94:AL94"/>
    <mergeCell ref="AM94:AP94"/>
    <mergeCell ref="AM91:AP91"/>
    <mergeCell ref="AQ91:AT91"/>
    <mergeCell ref="AU91:AX91"/>
    <mergeCell ref="AY91:BB91"/>
    <mergeCell ref="BC91:BF91"/>
    <mergeCell ref="BG91:BH91"/>
    <mergeCell ref="A93:B93"/>
    <mergeCell ref="C93:AB93"/>
    <mergeCell ref="AC93:AD93"/>
    <mergeCell ref="AE93:AH93"/>
    <mergeCell ref="AI93:AL93"/>
    <mergeCell ref="AM93:AP93"/>
    <mergeCell ref="AQ93:AT93"/>
    <mergeCell ref="AU93:AX93"/>
    <mergeCell ref="AY93:BB93"/>
    <mergeCell ref="BC93:BF93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5:AP95"/>
    <mergeCell ref="AQ95:AT95"/>
    <mergeCell ref="AU95:AX95"/>
    <mergeCell ref="AY95:BB95"/>
    <mergeCell ref="BC95:BF95"/>
    <mergeCell ref="BG95:BH95"/>
    <mergeCell ref="AY96:BB96"/>
    <mergeCell ref="BC96:BF96"/>
    <mergeCell ref="BG96:BH96"/>
    <mergeCell ref="A96:B96"/>
    <mergeCell ref="C96:AB96"/>
    <mergeCell ref="AC96:AD96"/>
    <mergeCell ref="AE96:AH96"/>
    <mergeCell ref="AI96:AL96"/>
    <mergeCell ref="AM96:AP96"/>
    <mergeCell ref="AQ96:AT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BC114:BF114"/>
    <mergeCell ref="BG114:BH114"/>
    <mergeCell ref="AQ113:AT113"/>
    <mergeCell ref="AU113:AX113"/>
    <mergeCell ref="AY113:BB113"/>
    <mergeCell ref="A119:B119"/>
    <mergeCell ref="C119:AB119"/>
    <mergeCell ref="AC119:AD119"/>
    <mergeCell ref="AE119:AH119"/>
    <mergeCell ref="AI119:AL119"/>
    <mergeCell ref="A115:B115"/>
    <mergeCell ref="C115:AB115"/>
    <mergeCell ref="AC115:AD115"/>
    <mergeCell ref="AE115:AH115"/>
    <mergeCell ref="AI115:AL115"/>
    <mergeCell ref="AM115:AP115"/>
    <mergeCell ref="A118:B118"/>
    <mergeCell ref="C118:AB118"/>
    <mergeCell ref="AC118:AD118"/>
    <mergeCell ref="AE118:AH118"/>
    <mergeCell ref="AI118:AL118"/>
    <mergeCell ref="AM118:AP118"/>
    <mergeCell ref="AM123:AP123"/>
    <mergeCell ref="AQ123:AT123"/>
    <mergeCell ref="AU123:AX123"/>
    <mergeCell ref="AY123:BB123"/>
    <mergeCell ref="BC123:BF123"/>
    <mergeCell ref="BG123:BH123"/>
    <mergeCell ref="AQ122:AT122"/>
    <mergeCell ref="AU122:AX122"/>
    <mergeCell ref="AY122:BB122"/>
    <mergeCell ref="AM119:AP119"/>
    <mergeCell ref="AQ119:AT119"/>
    <mergeCell ref="AU119:AX119"/>
    <mergeCell ref="AY119:BB119"/>
    <mergeCell ref="BC119:BF119"/>
    <mergeCell ref="BG119:BH119"/>
    <mergeCell ref="AQ115:AT115"/>
    <mergeCell ref="AU115:AX115"/>
    <mergeCell ref="AY115:BB115"/>
    <mergeCell ref="BC115:BF115"/>
    <mergeCell ref="BG115:BH115"/>
    <mergeCell ref="AQ118:AT118"/>
    <mergeCell ref="AU118:AX118"/>
    <mergeCell ref="AY118:BB118"/>
    <mergeCell ref="BC118:BF118"/>
    <mergeCell ref="AM121:AP121"/>
    <mergeCell ref="AQ121:AT121"/>
    <mergeCell ref="AU121:AX121"/>
    <mergeCell ref="AY121:BB121"/>
    <mergeCell ref="BC121:BF121"/>
    <mergeCell ref="BG121:BH121"/>
    <mergeCell ref="AQ120:AT120"/>
    <mergeCell ref="AU120:AX120"/>
    <mergeCell ref="AY120:BB120"/>
    <mergeCell ref="BC120:BF120"/>
    <mergeCell ref="BG120:BH120"/>
    <mergeCell ref="A121:B121"/>
    <mergeCell ref="C121:AB121"/>
    <mergeCell ref="AC121:AD121"/>
    <mergeCell ref="AE121:AH121"/>
    <mergeCell ref="AI121:AL121"/>
    <mergeCell ref="A120:B120"/>
    <mergeCell ref="C120:AB120"/>
    <mergeCell ref="AC120:AD120"/>
    <mergeCell ref="AE120:AH120"/>
    <mergeCell ref="AI120:AL120"/>
    <mergeCell ref="AM120:AP120"/>
    <mergeCell ref="BC122:BF122"/>
    <mergeCell ref="BG122:BH122"/>
    <mergeCell ref="A123:B123"/>
    <mergeCell ref="C123:AB123"/>
    <mergeCell ref="AC123:AD123"/>
    <mergeCell ref="AE123:AH123"/>
    <mergeCell ref="AI123:AL123"/>
    <mergeCell ref="A122:B122"/>
    <mergeCell ref="C122:AB122"/>
    <mergeCell ref="AC122:AD122"/>
    <mergeCell ref="AE122:AH122"/>
    <mergeCell ref="AI122:AL122"/>
    <mergeCell ref="AM122:AP122"/>
    <mergeCell ref="AQ128:AT128"/>
    <mergeCell ref="AU128:AX128"/>
    <mergeCell ref="AY128:BB128"/>
    <mergeCell ref="BC128:BF128"/>
    <mergeCell ref="BG128:BH128"/>
    <mergeCell ref="AY124:BB124"/>
    <mergeCell ref="BC124:BF124"/>
    <mergeCell ref="BG124:BH124"/>
    <mergeCell ref="A126:B126"/>
    <mergeCell ref="C126:AB126"/>
    <mergeCell ref="AC126:AD126"/>
    <mergeCell ref="AE126:AH126"/>
    <mergeCell ref="AI126:AL126"/>
    <mergeCell ref="AM126:AP126"/>
    <mergeCell ref="AQ126:AT126"/>
    <mergeCell ref="AU126:AX126"/>
    <mergeCell ref="AY126:BB126"/>
    <mergeCell ref="BC126:BF126"/>
    <mergeCell ref="BG126:BH126"/>
    <mergeCell ref="A129:B129"/>
    <mergeCell ref="A128:B128"/>
    <mergeCell ref="C128:AB128"/>
    <mergeCell ref="AC128:AD128"/>
    <mergeCell ref="AE128:AH128"/>
    <mergeCell ref="AI128:AL128"/>
    <mergeCell ref="AM128:AP128"/>
    <mergeCell ref="AE129:AH129"/>
    <mergeCell ref="AM127:AP127"/>
    <mergeCell ref="AQ127:AT127"/>
    <mergeCell ref="AU127:AX127"/>
    <mergeCell ref="AY127:BB127"/>
    <mergeCell ref="BC127:BF127"/>
    <mergeCell ref="BG127:BH127"/>
    <mergeCell ref="AQ129:AT129"/>
    <mergeCell ref="AY129:BB129"/>
    <mergeCell ref="AI129:AL129"/>
    <mergeCell ref="AM129:AP129"/>
    <mergeCell ref="AU129:AX129"/>
    <mergeCell ref="BC129:BF129"/>
    <mergeCell ref="BG129:BH129"/>
    <mergeCell ref="A127:B127"/>
    <mergeCell ref="C127:AB127"/>
    <mergeCell ref="AC127:AD127"/>
    <mergeCell ref="AE127:AH127"/>
    <mergeCell ref="AI127:AL127"/>
    <mergeCell ref="AM131:AP131"/>
    <mergeCell ref="AQ131:AT131"/>
    <mergeCell ref="AU131:AX131"/>
    <mergeCell ref="AY131:BB131"/>
    <mergeCell ref="BC131:BF131"/>
    <mergeCell ref="BG131:BH131"/>
    <mergeCell ref="AQ130:AT130"/>
    <mergeCell ref="AU130:AX130"/>
    <mergeCell ref="AY130:BB130"/>
    <mergeCell ref="BC130:BF130"/>
    <mergeCell ref="BG130:BH130"/>
    <mergeCell ref="A131:B131"/>
    <mergeCell ref="C131:AB131"/>
    <mergeCell ref="AC131:AD131"/>
    <mergeCell ref="AE131:AH131"/>
    <mergeCell ref="AI131:AL131"/>
    <mergeCell ref="A130:B130"/>
    <mergeCell ref="C130:AB130"/>
    <mergeCell ref="AC130:AD130"/>
    <mergeCell ref="AE130:AH130"/>
    <mergeCell ref="AI130:AL130"/>
    <mergeCell ref="AM130:AP130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49:AP149"/>
    <mergeCell ref="AQ149:AT149"/>
    <mergeCell ref="AY152:BB152"/>
    <mergeCell ref="BC152:BF152"/>
    <mergeCell ref="AU150:AX150"/>
    <mergeCell ref="AY150:BB150"/>
    <mergeCell ref="BC150:BF150"/>
    <mergeCell ref="BG150:BH150"/>
    <mergeCell ref="AE151:AH151"/>
    <mergeCell ref="AI151:AL151"/>
    <mergeCell ref="AQ153:AT153"/>
    <mergeCell ref="AU153:AX153"/>
    <mergeCell ref="AY153:BB153"/>
    <mergeCell ref="BC153:BF153"/>
    <mergeCell ref="BG153:BH153"/>
    <mergeCell ref="AE152:AH152"/>
    <mergeCell ref="C158:AB158"/>
    <mergeCell ref="AC158:AD158"/>
    <mergeCell ref="AE158:AH158"/>
    <mergeCell ref="AI158:AL158"/>
    <mergeCell ref="C152:AB152"/>
    <mergeCell ref="BG154:BH154"/>
    <mergeCell ref="AE162:AH162"/>
    <mergeCell ref="AI162:AL162"/>
    <mergeCell ref="A161:B161"/>
    <mergeCell ref="C161:AB161"/>
    <mergeCell ref="A158:B158"/>
    <mergeCell ref="AQ163:AT163"/>
    <mergeCell ref="C156:AB156"/>
    <mergeCell ref="AC156:AD156"/>
    <mergeCell ref="AE156:AH156"/>
    <mergeCell ref="AI156:AL156"/>
    <mergeCell ref="AQ158:AT158"/>
    <mergeCell ref="A157:B157"/>
    <mergeCell ref="C157:AB157"/>
    <mergeCell ref="AC157:AD157"/>
    <mergeCell ref="AE157:AH157"/>
    <mergeCell ref="AI157:AL157"/>
    <mergeCell ref="AM157:AP157"/>
    <mergeCell ref="AM156:AP156"/>
    <mergeCell ref="AQ156:AT156"/>
    <mergeCell ref="AC161:AD161"/>
    <mergeCell ref="AE161:AH161"/>
    <mergeCell ref="AI161:AL161"/>
    <mergeCell ref="AM161:AP161"/>
    <mergeCell ref="AM160:AP160"/>
    <mergeCell ref="AQ160:AT160"/>
    <mergeCell ref="AQ162:AT162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U182:AX182"/>
    <mergeCell ref="AY182:BB182"/>
    <mergeCell ref="BC182:BF182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C182:AD182"/>
    <mergeCell ref="AE182:AH182"/>
    <mergeCell ref="AI182:AL182"/>
    <mergeCell ref="AM182:AP182"/>
    <mergeCell ref="BG182:BH182"/>
    <mergeCell ref="BG191:BH191"/>
    <mergeCell ref="AM188:AP188"/>
    <mergeCell ref="A191:B191"/>
    <mergeCell ref="C191:AB191"/>
    <mergeCell ref="AC191:AD191"/>
    <mergeCell ref="AE191:AH191"/>
    <mergeCell ref="BG187:BH187"/>
    <mergeCell ref="A189:B189"/>
    <mergeCell ref="C189:AB189"/>
    <mergeCell ref="AC189:AD189"/>
    <mergeCell ref="AE189:AH189"/>
    <mergeCell ref="AI189:AL189"/>
    <mergeCell ref="A187:B187"/>
    <mergeCell ref="C187:AB187"/>
    <mergeCell ref="AC187:AD187"/>
    <mergeCell ref="AE187:AH187"/>
    <mergeCell ref="AI187:AL187"/>
    <mergeCell ref="AM187:AP187"/>
    <mergeCell ref="AE188:AH188"/>
    <mergeCell ref="BG189:BH189"/>
    <mergeCell ref="AQ187:AT187"/>
    <mergeCell ref="AU187:AX187"/>
    <mergeCell ref="AY187:BB187"/>
    <mergeCell ref="BG188:BH188"/>
    <mergeCell ref="AQ189:AT189"/>
    <mergeCell ref="AU189:AX189"/>
    <mergeCell ref="AY189:BB189"/>
    <mergeCell ref="BG190:BH190"/>
    <mergeCell ref="A190:B190"/>
    <mergeCell ref="AI190:AL190"/>
    <mergeCell ref="AM190:AP190"/>
    <mergeCell ref="BC189:BF189"/>
    <mergeCell ref="AM191:AP191"/>
    <mergeCell ref="AQ191:AT191"/>
    <mergeCell ref="AU191:AX191"/>
    <mergeCell ref="AY191:BB191"/>
    <mergeCell ref="BC191:BF191"/>
    <mergeCell ref="AU196:AX196"/>
    <mergeCell ref="AY196:BB196"/>
    <mergeCell ref="BC196:BF196"/>
    <mergeCell ref="BC190:BF190"/>
    <mergeCell ref="AM186:AP186"/>
    <mergeCell ref="BC185:BF185"/>
    <mergeCell ref="AQ183:AT183"/>
    <mergeCell ref="AU183:AX183"/>
    <mergeCell ref="AQ192:AT192"/>
    <mergeCell ref="AM192:AP192"/>
    <mergeCell ref="AY183:BB183"/>
    <mergeCell ref="BC208:BF208"/>
    <mergeCell ref="BG208:BH208"/>
    <mergeCell ref="BC205:BF205"/>
    <mergeCell ref="BG205:BH205"/>
    <mergeCell ref="A208:B208"/>
    <mergeCell ref="C208:AB208"/>
    <mergeCell ref="AC208:AD208"/>
    <mergeCell ref="AE208:AH208"/>
    <mergeCell ref="AI208:AL208"/>
    <mergeCell ref="A205:B205"/>
    <mergeCell ref="AY206:BB206"/>
    <mergeCell ref="BC206:BF206"/>
    <mergeCell ref="BG206:BH206"/>
    <mergeCell ref="A207:B207"/>
    <mergeCell ref="AI191:AL191"/>
    <mergeCell ref="A199:B199"/>
    <mergeCell ref="C199:AB199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197:B197"/>
    <mergeCell ref="C205:AB205"/>
    <mergeCell ref="AC205:AD205"/>
    <mergeCell ref="AE205:AH205"/>
    <mergeCell ref="AI205:AL205"/>
    <mergeCell ref="AM205:AP205"/>
    <mergeCell ref="A206:B206"/>
    <mergeCell ref="C206:AB206"/>
    <mergeCell ref="AC206:AD206"/>
    <mergeCell ref="AE206:AH206"/>
    <mergeCell ref="AI206:AL206"/>
    <mergeCell ref="AM206:AP206"/>
    <mergeCell ref="AM210:AP210"/>
    <mergeCell ref="AQ210:AT210"/>
    <mergeCell ref="AU210:AX210"/>
    <mergeCell ref="AY210:BB210"/>
    <mergeCell ref="BC210:BF210"/>
    <mergeCell ref="BG210:BH210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AI210:AL210"/>
    <mergeCell ref="A209:B209"/>
    <mergeCell ref="AM208:AP208"/>
    <mergeCell ref="AQ208:AT208"/>
    <mergeCell ref="AU208:AX208"/>
    <mergeCell ref="AY208:BB208"/>
    <mergeCell ref="C209:AB209"/>
    <mergeCell ref="AC209:AD209"/>
    <mergeCell ref="AE209:AH209"/>
    <mergeCell ref="AI209:AL209"/>
    <mergeCell ref="AM209:AP209"/>
    <mergeCell ref="AM212:AP212"/>
    <mergeCell ref="AQ212:AT212"/>
    <mergeCell ref="AU212:AX212"/>
    <mergeCell ref="AY212:BB212"/>
    <mergeCell ref="BC212:BF212"/>
    <mergeCell ref="BG212:BH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AI212:AL212"/>
    <mergeCell ref="A211:B211"/>
    <mergeCell ref="C211:AB211"/>
    <mergeCell ref="AC211:AD211"/>
    <mergeCell ref="AE211:AH211"/>
    <mergeCell ref="AI211:AL211"/>
    <mergeCell ref="AM211:AP211"/>
    <mergeCell ref="AM214:AP214"/>
    <mergeCell ref="AQ214:AT214"/>
    <mergeCell ref="AU214:AX214"/>
    <mergeCell ref="AY214:BB214"/>
    <mergeCell ref="BC214:BF214"/>
    <mergeCell ref="BG214:BH214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AI214:AL214"/>
    <mergeCell ref="A213:B213"/>
    <mergeCell ref="C213:AB213"/>
    <mergeCell ref="AC213:AD213"/>
    <mergeCell ref="AE213:AH213"/>
    <mergeCell ref="AI213:AL213"/>
    <mergeCell ref="AM213:AP213"/>
    <mergeCell ref="AM216:AP216"/>
    <mergeCell ref="AQ216:AT216"/>
    <mergeCell ref="AU216:AX216"/>
    <mergeCell ref="AY216:BB216"/>
    <mergeCell ref="BC216:BF216"/>
    <mergeCell ref="BG216:BH216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AM218:AP218"/>
    <mergeCell ref="AQ218:AT218"/>
    <mergeCell ref="AU218:AX218"/>
    <mergeCell ref="AY218:BB218"/>
    <mergeCell ref="BC218:BF218"/>
    <mergeCell ref="BG218:BH218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AM220:AP220"/>
    <mergeCell ref="AQ220:AT220"/>
    <mergeCell ref="AU220:AX220"/>
    <mergeCell ref="AY220:BB220"/>
    <mergeCell ref="BC220:BF220"/>
    <mergeCell ref="BG220:BH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AI220:AL220"/>
    <mergeCell ref="A219:B219"/>
    <mergeCell ref="C219:AB219"/>
    <mergeCell ref="AC219:AD219"/>
    <mergeCell ref="AE219:AH219"/>
    <mergeCell ref="AI219:AL219"/>
    <mergeCell ref="AM219:AP219"/>
    <mergeCell ref="AM222:AP222"/>
    <mergeCell ref="AQ222:AT222"/>
    <mergeCell ref="AU222:AX222"/>
    <mergeCell ref="AY222:BB222"/>
    <mergeCell ref="BC222:BF222"/>
    <mergeCell ref="BG222:BH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AI222:AL222"/>
    <mergeCell ref="A221:B221"/>
    <mergeCell ref="C221:AB221"/>
    <mergeCell ref="AC221:AD221"/>
    <mergeCell ref="AE221:AH221"/>
    <mergeCell ref="AI221:AL221"/>
    <mergeCell ref="AM221:AP221"/>
    <mergeCell ref="AM224:AP224"/>
    <mergeCell ref="AQ224:AT224"/>
    <mergeCell ref="AU224:AX224"/>
    <mergeCell ref="AY224:BB224"/>
    <mergeCell ref="BC224:BF224"/>
    <mergeCell ref="BG224:BH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AI224:AL224"/>
    <mergeCell ref="A223:B223"/>
    <mergeCell ref="C223:AB223"/>
    <mergeCell ref="AC223:AD223"/>
    <mergeCell ref="AE223:AH223"/>
    <mergeCell ref="AI223:AL223"/>
    <mergeCell ref="AM223:AP223"/>
    <mergeCell ref="AY226:BB226"/>
    <mergeCell ref="BC226:BF226"/>
    <mergeCell ref="BG226:BH226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AI226:AL226"/>
    <mergeCell ref="A225:B225"/>
    <mergeCell ref="C225:AB225"/>
    <mergeCell ref="AC225:AD225"/>
    <mergeCell ref="AE225:AH225"/>
    <mergeCell ref="AI225:AL225"/>
    <mergeCell ref="AM225:AP225"/>
    <mergeCell ref="A229:B229"/>
    <mergeCell ref="C229:AB229"/>
    <mergeCell ref="AC229:AD229"/>
    <mergeCell ref="AE229:AH229"/>
    <mergeCell ref="AI229:AL229"/>
    <mergeCell ref="AM229:AP229"/>
    <mergeCell ref="A230:B230"/>
    <mergeCell ref="C230:AB230"/>
    <mergeCell ref="AC230:AD230"/>
    <mergeCell ref="AE230:AH230"/>
    <mergeCell ref="AI230:AL230"/>
    <mergeCell ref="AM230:AP230"/>
    <mergeCell ref="AQ230:AT230"/>
    <mergeCell ref="AU230:AX230"/>
    <mergeCell ref="AY230:BB230"/>
    <mergeCell ref="BC230:BF230"/>
    <mergeCell ref="BG227:BH227"/>
    <mergeCell ref="A228:B228"/>
    <mergeCell ref="C228:AB228"/>
    <mergeCell ref="AC228:AD228"/>
    <mergeCell ref="AE228:AH228"/>
    <mergeCell ref="AI228:AL228"/>
    <mergeCell ref="A227:B227"/>
    <mergeCell ref="C227:AB227"/>
    <mergeCell ref="AC227:AD227"/>
    <mergeCell ref="AE227:AH227"/>
    <mergeCell ref="AI227:AL227"/>
    <mergeCell ref="AM227:AP227"/>
    <mergeCell ref="AQ232:AT232"/>
    <mergeCell ref="AU232:AX232"/>
    <mergeCell ref="AY232:BB232"/>
    <mergeCell ref="BC232:BF232"/>
    <mergeCell ref="BG232:BH232"/>
    <mergeCell ref="A233:B233"/>
    <mergeCell ref="C233:AB233"/>
    <mergeCell ref="AC233:AD233"/>
    <mergeCell ref="AE233:AH233"/>
    <mergeCell ref="AI233:AL233"/>
    <mergeCell ref="A232:B232"/>
    <mergeCell ref="C232:AB232"/>
    <mergeCell ref="AC232:AD232"/>
    <mergeCell ref="AE232:AH232"/>
    <mergeCell ref="AI232:AL232"/>
    <mergeCell ref="AM232:AP232"/>
    <mergeCell ref="AM231:AP231"/>
    <mergeCell ref="AQ231:AT231"/>
    <mergeCell ref="AU231:AX231"/>
    <mergeCell ref="AY231:BB231"/>
    <mergeCell ref="BC231:BF231"/>
    <mergeCell ref="BG231:BH231"/>
    <mergeCell ref="A231:B231"/>
    <mergeCell ref="C231:AB231"/>
    <mergeCell ref="AC231:AD231"/>
    <mergeCell ref="AE231:AH231"/>
    <mergeCell ref="AI231:AL231"/>
    <mergeCell ref="AQ234:AT234"/>
    <mergeCell ref="AU234:AX234"/>
    <mergeCell ref="AY234:BB234"/>
    <mergeCell ref="BC234:BF234"/>
    <mergeCell ref="BG234:BH234"/>
    <mergeCell ref="A235:B235"/>
    <mergeCell ref="C235:AB235"/>
    <mergeCell ref="AC235:AD235"/>
    <mergeCell ref="AE235:AH235"/>
    <mergeCell ref="AI235:AL235"/>
    <mergeCell ref="A234:B234"/>
    <mergeCell ref="C234:AB234"/>
    <mergeCell ref="AC234:AD234"/>
    <mergeCell ref="AE234:AH234"/>
    <mergeCell ref="AI234:AL234"/>
    <mergeCell ref="AM234:AP234"/>
    <mergeCell ref="AM233:AP233"/>
    <mergeCell ref="AQ233:AT233"/>
    <mergeCell ref="AU233:AX233"/>
    <mergeCell ref="AY233:BB233"/>
    <mergeCell ref="BC233:BF233"/>
    <mergeCell ref="BG233:BH233"/>
    <mergeCell ref="AQ236:AT236"/>
    <mergeCell ref="AU236:AX236"/>
    <mergeCell ref="AY236:BB236"/>
    <mergeCell ref="BC236:BF236"/>
    <mergeCell ref="BG236:BH236"/>
    <mergeCell ref="A237:B237"/>
    <mergeCell ref="C237:AB237"/>
    <mergeCell ref="AC237:AD237"/>
    <mergeCell ref="AE237:AH237"/>
    <mergeCell ref="AI237:AL237"/>
    <mergeCell ref="A236:B236"/>
    <mergeCell ref="C236:AB236"/>
    <mergeCell ref="AC236:AD236"/>
    <mergeCell ref="AE236:AH236"/>
    <mergeCell ref="AI236:AL236"/>
    <mergeCell ref="AM236:AP236"/>
    <mergeCell ref="AM235:AP235"/>
    <mergeCell ref="AQ235:AT235"/>
    <mergeCell ref="AU235:AX235"/>
    <mergeCell ref="AY235:BB235"/>
    <mergeCell ref="BC235:BF235"/>
    <mergeCell ref="BG235:BH235"/>
    <mergeCell ref="A239:B239"/>
    <mergeCell ref="C239:AB239"/>
    <mergeCell ref="AC239:AD239"/>
    <mergeCell ref="AE239:AH239"/>
    <mergeCell ref="AI239:AL239"/>
    <mergeCell ref="A238:B238"/>
    <mergeCell ref="C238:AB238"/>
    <mergeCell ref="AC238:AD238"/>
    <mergeCell ref="AE238:AH238"/>
    <mergeCell ref="AI238:AL238"/>
    <mergeCell ref="AM238:AP238"/>
    <mergeCell ref="AM237:AP237"/>
    <mergeCell ref="AQ237:AT237"/>
    <mergeCell ref="AU237:AX237"/>
    <mergeCell ref="AY237:BB237"/>
    <mergeCell ref="BC237:BF237"/>
    <mergeCell ref="BG237:BH237"/>
    <mergeCell ref="AM241:AP241"/>
    <mergeCell ref="AQ241:AT241"/>
    <mergeCell ref="AU241:AX241"/>
    <mergeCell ref="AY241:BB241"/>
    <mergeCell ref="BC241:BF241"/>
    <mergeCell ref="BG241:BH241"/>
    <mergeCell ref="AM239:AP239"/>
    <mergeCell ref="AQ239:AT239"/>
    <mergeCell ref="AU239:AX239"/>
    <mergeCell ref="AY239:BB239"/>
    <mergeCell ref="BC239:BF239"/>
    <mergeCell ref="BG239:BH239"/>
    <mergeCell ref="AQ238:AT238"/>
    <mergeCell ref="AU238:AX238"/>
    <mergeCell ref="AY238:BB238"/>
    <mergeCell ref="BC238:BF238"/>
    <mergeCell ref="BG238:BH238"/>
    <mergeCell ref="C243:AB243"/>
    <mergeCell ref="AC243:AD243"/>
    <mergeCell ref="AE243:AH243"/>
    <mergeCell ref="AI243:AL243"/>
    <mergeCell ref="AM243:AP243"/>
    <mergeCell ref="AM242:AP242"/>
    <mergeCell ref="AQ242:AT242"/>
    <mergeCell ref="AU242:AX242"/>
    <mergeCell ref="AY242:BB242"/>
    <mergeCell ref="BC242:BF242"/>
    <mergeCell ref="BG242:BH242"/>
    <mergeCell ref="AQ240:AT240"/>
    <mergeCell ref="AU240:AX240"/>
    <mergeCell ref="AY240:BB240"/>
    <mergeCell ref="BC240:BF240"/>
    <mergeCell ref="BG240:BH240"/>
    <mergeCell ref="A242:B242"/>
    <mergeCell ref="C242:AB242"/>
    <mergeCell ref="AC242:AD242"/>
    <mergeCell ref="AE242:AH242"/>
    <mergeCell ref="AI242:AL242"/>
    <mergeCell ref="A240:B240"/>
    <mergeCell ref="C240:AB240"/>
    <mergeCell ref="AC240:AD240"/>
    <mergeCell ref="AE240:AH240"/>
    <mergeCell ref="AI240:AL240"/>
    <mergeCell ref="AM240:AP240"/>
    <mergeCell ref="A241:B241"/>
    <mergeCell ref="C241:AB241"/>
    <mergeCell ref="AC241:AD241"/>
    <mergeCell ref="AE241:AH241"/>
    <mergeCell ref="AI241:AL241"/>
    <mergeCell ref="A249:B249"/>
    <mergeCell ref="C249:AB249"/>
    <mergeCell ref="AC249:AD249"/>
    <mergeCell ref="AE249:AH249"/>
    <mergeCell ref="AI249:AL249"/>
    <mergeCell ref="AM249:AP249"/>
    <mergeCell ref="AE245:AH245"/>
    <mergeCell ref="AI245:AL245"/>
    <mergeCell ref="AM245:AP245"/>
    <mergeCell ref="AM246:AP246"/>
    <mergeCell ref="AQ246:AT246"/>
    <mergeCell ref="AU246:AX246"/>
    <mergeCell ref="AY246:BB246"/>
    <mergeCell ref="BG246:BH246"/>
    <mergeCell ref="AQ245:AT245"/>
    <mergeCell ref="BC246:BF246"/>
    <mergeCell ref="AM244:AP244"/>
    <mergeCell ref="AQ244:AT244"/>
    <mergeCell ref="AU244:AX244"/>
    <mergeCell ref="AY244:BB244"/>
    <mergeCell ref="BC244:BF244"/>
    <mergeCell ref="BG244:BH244"/>
    <mergeCell ref="A245:B245"/>
    <mergeCell ref="C245:AB245"/>
    <mergeCell ref="AC245:AD245"/>
    <mergeCell ref="AI246:AL246"/>
    <mergeCell ref="A244:B244"/>
    <mergeCell ref="C244:AB244"/>
    <mergeCell ref="AC244:AD244"/>
    <mergeCell ref="AE244:AH244"/>
    <mergeCell ref="AI244:AL244"/>
    <mergeCell ref="AM250:AP250"/>
    <mergeCell ref="AQ250:AT250"/>
    <mergeCell ref="AU250:AX250"/>
    <mergeCell ref="AY250:BB250"/>
    <mergeCell ref="BC250:BF250"/>
    <mergeCell ref="A252:B252"/>
    <mergeCell ref="C252:AB252"/>
    <mergeCell ref="AC252:AD252"/>
    <mergeCell ref="AE252:AH252"/>
    <mergeCell ref="AI252:AL252"/>
    <mergeCell ref="AM252:AP252"/>
    <mergeCell ref="AQ252:AT252"/>
    <mergeCell ref="AU252:AX252"/>
    <mergeCell ref="AY252:BB252"/>
    <mergeCell ref="BC252:BF252"/>
    <mergeCell ref="A250:B250"/>
    <mergeCell ref="C250:AB250"/>
    <mergeCell ref="AC250:AD250"/>
    <mergeCell ref="AE250:AH250"/>
    <mergeCell ref="AI250:AL250"/>
    <mergeCell ref="C251:AB251"/>
    <mergeCell ref="AC251:AD251"/>
    <mergeCell ref="AE251:AH251"/>
    <mergeCell ref="AI251:AL251"/>
    <mergeCell ref="AM251:AP251"/>
    <mergeCell ref="AM255:AP255"/>
    <mergeCell ref="AQ255:AT255"/>
    <mergeCell ref="AU255:AX255"/>
    <mergeCell ref="AY255:BB255"/>
    <mergeCell ref="BC255:BF255"/>
    <mergeCell ref="BG255:BH255"/>
    <mergeCell ref="A255:B255"/>
    <mergeCell ref="C255:AB255"/>
    <mergeCell ref="AC255:AD255"/>
    <mergeCell ref="AE255:AH255"/>
    <mergeCell ref="AI255:AL255"/>
    <mergeCell ref="A254:B254"/>
    <mergeCell ref="C254:AB254"/>
    <mergeCell ref="AC254:AD254"/>
    <mergeCell ref="AE254:AH254"/>
    <mergeCell ref="AI254:AL254"/>
    <mergeCell ref="AM254:AP254"/>
    <mergeCell ref="AQ254:AT254"/>
    <mergeCell ref="AU254:AX254"/>
    <mergeCell ref="AY254:BB254"/>
    <mergeCell ref="BC254:BF254"/>
    <mergeCell ref="BG254:BH254"/>
    <mergeCell ref="AY257:BB257"/>
    <mergeCell ref="BC257:BF257"/>
    <mergeCell ref="BG257:BH257"/>
    <mergeCell ref="AQ256:AT256"/>
    <mergeCell ref="AU256:AX256"/>
    <mergeCell ref="AY256:BB256"/>
    <mergeCell ref="BC256:BF256"/>
    <mergeCell ref="BG256:BH256"/>
    <mergeCell ref="A257:B257"/>
    <mergeCell ref="C257:AB257"/>
    <mergeCell ref="AC257:AD257"/>
    <mergeCell ref="AE257:AH257"/>
    <mergeCell ref="AI257:AL257"/>
    <mergeCell ref="A256:B256"/>
    <mergeCell ref="C256:AB256"/>
    <mergeCell ref="AC256:AD256"/>
    <mergeCell ref="AE256:AH256"/>
    <mergeCell ref="AI256:AL256"/>
    <mergeCell ref="AM256:AP256"/>
    <mergeCell ref="AM257:AP257"/>
    <mergeCell ref="AQ257:AT257"/>
    <mergeCell ref="AU257:AX257"/>
    <mergeCell ref="BC261:BF261"/>
    <mergeCell ref="BG261:BH261"/>
    <mergeCell ref="A262:B262"/>
    <mergeCell ref="C262:AB262"/>
    <mergeCell ref="AC262:AD262"/>
    <mergeCell ref="AE262:AH262"/>
    <mergeCell ref="AI262:AL262"/>
    <mergeCell ref="A261:B261"/>
    <mergeCell ref="C261:AB261"/>
    <mergeCell ref="AC261:AD261"/>
    <mergeCell ref="AE261:AH261"/>
    <mergeCell ref="AI261:AL261"/>
    <mergeCell ref="AM261:AP261"/>
    <mergeCell ref="AM260:AP260"/>
    <mergeCell ref="AQ260:AT260"/>
    <mergeCell ref="AU260:AX260"/>
    <mergeCell ref="AY260:BB260"/>
    <mergeCell ref="BC260:BF260"/>
    <mergeCell ref="BG260:BH260"/>
    <mergeCell ref="AQ261:AT261"/>
    <mergeCell ref="AU261:AX261"/>
    <mergeCell ref="AY261:BB261"/>
    <mergeCell ref="A260:B260"/>
    <mergeCell ref="C260:AB260"/>
    <mergeCell ref="AC260:AD260"/>
    <mergeCell ref="AE260:AH260"/>
    <mergeCell ref="AI260:AL260"/>
    <mergeCell ref="AM265:AP265"/>
    <mergeCell ref="AQ265:AT265"/>
    <mergeCell ref="AU265:AX265"/>
    <mergeCell ref="AY265:BB265"/>
    <mergeCell ref="BC265:BF265"/>
    <mergeCell ref="BG265:BH265"/>
    <mergeCell ref="AQ264:AT264"/>
    <mergeCell ref="AU264:AX264"/>
    <mergeCell ref="AY264:BB264"/>
    <mergeCell ref="BC264:BF264"/>
    <mergeCell ref="BG264:BH264"/>
    <mergeCell ref="A265:B265"/>
    <mergeCell ref="C265:AB265"/>
    <mergeCell ref="AC265:AD265"/>
    <mergeCell ref="AE265:AH265"/>
    <mergeCell ref="AI265:AL265"/>
    <mergeCell ref="A264:B264"/>
    <mergeCell ref="C264:AB264"/>
    <mergeCell ref="AC264:AD264"/>
    <mergeCell ref="AE264:AH264"/>
    <mergeCell ref="AI264:AL264"/>
    <mergeCell ref="AM264:AP264"/>
    <mergeCell ref="A9:B9"/>
    <mergeCell ref="C9:AB9"/>
    <mergeCell ref="AC9:AD9"/>
    <mergeCell ref="AE9:AH9"/>
    <mergeCell ref="AI9:AL9"/>
    <mergeCell ref="A11:B11"/>
    <mergeCell ref="C11:AB11"/>
    <mergeCell ref="AC11:AD11"/>
    <mergeCell ref="AE11:AH11"/>
    <mergeCell ref="AI11:AL11"/>
    <mergeCell ref="AM11:AP11"/>
    <mergeCell ref="AM15:AP15"/>
    <mergeCell ref="AQ15:AT15"/>
    <mergeCell ref="AU15:AX15"/>
    <mergeCell ref="AY15:BB15"/>
    <mergeCell ref="BC15:BF15"/>
    <mergeCell ref="BG15:BH15"/>
    <mergeCell ref="AQ10:AT10"/>
    <mergeCell ref="AU10:AX10"/>
    <mergeCell ref="AY10:BB10"/>
    <mergeCell ref="BC10:BF10"/>
    <mergeCell ref="BG10:BH10"/>
    <mergeCell ref="A15:B15"/>
    <mergeCell ref="C15:AB15"/>
    <mergeCell ref="AC15:AD15"/>
    <mergeCell ref="AE15:AH15"/>
    <mergeCell ref="AI15:AL15"/>
    <mergeCell ref="A10:B10"/>
    <mergeCell ref="C10:AB10"/>
    <mergeCell ref="AC10:AD10"/>
    <mergeCell ref="AE10:AH10"/>
    <mergeCell ref="AI10:AL10"/>
    <mergeCell ref="A12:B12"/>
    <mergeCell ref="C12:AB12"/>
    <mergeCell ref="AC12:AD12"/>
    <mergeCell ref="AE12:AH12"/>
    <mergeCell ref="AI12:AL12"/>
    <mergeCell ref="AQ16:AT16"/>
    <mergeCell ref="AU16:AX16"/>
    <mergeCell ref="AY16:BB16"/>
    <mergeCell ref="BC16:BF16"/>
    <mergeCell ref="BG16:BH16"/>
    <mergeCell ref="AM12:AP12"/>
    <mergeCell ref="AQ12:AT12"/>
    <mergeCell ref="AU12:AX12"/>
    <mergeCell ref="AY12:BB12"/>
    <mergeCell ref="BC12:BF12"/>
    <mergeCell ref="BG12:BH12"/>
    <mergeCell ref="AQ11:AT11"/>
    <mergeCell ref="AU11:AX11"/>
    <mergeCell ref="AY11:BB11"/>
    <mergeCell ref="BC11:BF11"/>
    <mergeCell ref="BG11:BH11"/>
    <mergeCell ref="A16:B16"/>
    <mergeCell ref="C16:AB16"/>
    <mergeCell ref="AC16:AD16"/>
    <mergeCell ref="AE16:AH16"/>
    <mergeCell ref="AI16:AL16"/>
    <mergeCell ref="AM16:AP16"/>
    <mergeCell ref="A13:B13"/>
    <mergeCell ref="C13:AB13"/>
    <mergeCell ref="AC13:AD13"/>
    <mergeCell ref="AE13:AH13"/>
    <mergeCell ref="AI13:AL13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Y19:BB19"/>
    <mergeCell ref="BC19:BF19"/>
    <mergeCell ref="BG19:BH19"/>
    <mergeCell ref="AQ20:AT20"/>
    <mergeCell ref="AU20:AX20"/>
    <mergeCell ref="A19:B19"/>
    <mergeCell ref="C19:AB19"/>
    <mergeCell ref="AC19:AD19"/>
    <mergeCell ref="AE19:AH19"/>
    <mergeCell ref="AI19:AL19"/>
    <mergeCell ref="A22:B22"/>
    <mergeCell ref="C22:AB22"/>
    <mergeCell ref="AC22:AD22"/>
    <mergeCell ref="AE22:AH22"/>
    <mergeCell ref="AI22:AL22"/>
    <mergeCell ref="AM22:AP22"/>
    <mergeCell ref="AM51:AP51"/>
    <mergeCell ref="AQ51:AT51"/>
    <mergeCell ref="AU51:AX51"/>
    <mergeCell ref="AQ49:AT49"/>
    <mergeCell ref="AU49:AX49"/>
    <mergeCell ref="AI37:AL37"/>
    <mergeCell ref="AM21:AP21"/>
    <mergeCell ref="AQ21:AT21"/>
    <mergeCell ref="AU21:AX21"/>
    <mergeCell ref="AQ47:AT47"/>
    <mergeCell ref="AU47:AX47"/>
    <mergeCell ref="AQ45:AT45"/>
    <mergeCell ref="AU45:AX45"/>
    <mergeCell ref="AQ43:AT43"/>
    <mergeCell ref="AU43:AX43"/>
    <mergeCell ref="AQ41:AT41"/>
    <mergeCell ref="AU41:AX41"/>
    <mergeCell ref="AQ39:AT39"/>
    <mergeCell ref="A23:B23"/>
    <mergeCell ref="C23:AB23"/>
    <mergeCell ref="AC23:AD23"/>
    <mergeCell ref="AE23:AH23"/>
    <mergeCell ref="AI23:AL23"/>
    <mergeCell ref="AM23:AP23"/>
    <mergeCell ref="AQ22:AT22"/>
    <mergeCell ref="AU22:AX22"/>
    <mergeCell ref="AY49:BB49"/>
    <mergeCell ref="BC49:BF49"/>
    <mergeCell ref="BG49:BH49"/>
    <mergeCell ref="A51:B51"/>
    <mergeCell ref="C51:AB51"/>
    <mergeCell ref="AC51:AD51"/>
    <mergeCell ref="AE51:AH51"/>
    <mergeCell ref="AI51:AL51"/>
    <mergeCell ref="AM48:AP48"/>
    <mergeCell ref="AQ48:AT48"/>
    <mergeCell ref="AU48:AX48"/>
    <mergeCell ref="AY48:BB48"/>
    <mergeCell ref="BC48:BF48"/>
    <mergeCell ref="A49:B49"/>
    <mergeCell ref="C49:AB49"/>
    <mergeCell ref="AC49:AD49"/>
    <mergeCell ref="AE49:AH49"/>
    <mergeCell ref="AI49:AL49"/>
    <mergeCell ref="AM49:AP49"/>
    <mergeCell ref="BG48:BH48"/>
    <mergeCell ref="BG61:BH61"/>
    <mergeCell ref="BG59:BH59"/>
    <mergeCell ref="A56:B56"/>
    <mergeCell ref="C56:AB56"/>
    <mergeCell ref="AC56:AD56"/>
    <mergeCell ref="AE56:AH56"/>
    <mergeCell ref="AI56:AL56"/>
    <mergeCell ref="A59:B59"/>
    <mergeCell ref="C59:AB59"/>
    <mergeCell ref="AC59:AD59"/>
    <mergeCell ref="AE59:AH59"/>
    <mergeCell ref="AI59:AL59"/>
    <mergeCell ref="AM59:AP59"/>
    <mergeCell ref="AQ58:AT58"/>
    <mergeCell ref="AU58:AX58"/>
    <mergeCell ref="AY58:BB58"/>
    <mergeCell ref="BC58:BF58"/>
    <mergeCell ref="A58:B58"/>
    <mergeCell ref="C58:AB58"/>
    <mergeCell ref="AC58:AD58"/>
    <mergeCell ref="AE58:AH58"/>
    <mergeCell ref="AI58:AL58"/>
    <mergeCell ref="AM56:AP56"/>
    <mergeCell ref="AQ56:AT56"/>
    <mergeCell ref="AU56:AX56"/>
    <mergeCell ref="AY56:BB56"/>
    <mergeCell ref="BC56:BF56"/>
    <mergeCell ref="BG56:BH56"/>
    <mergeCell ref="A61:B61"/>
    <mergeCell ref="C61:AB61"/>
    <mergeCell ref="AQ60:AT60"/>
    <mergeCell ref="AU60:AX60"/>
    <mergeCell ref="AU63:AX63"/>
    <mergeCell ref="AY63:BB63"/>
    <mergeCell ref="BC63:BF63"/>
    <mergeCell ref="BG63:BH63"/>
    <mergeCell ref="AQ62:AT62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AI63:AL63"/>
    <mergeCell ref="A62:B62"/>
    <mergeCell ref="C62:AB62"/>
    <mergeCell ref="AC62:AD62"/>
    <mergeCell ref="AE62:AH62"/>
    <mergeCell ref="AI62:AL62"/>
    <mergeCell ref="AM62:AP62"/>
    <mergeCell ref="A151:B151"/>
    <mergeCell ref="C151:AB151"/>
    <mergeCell ref="AC151:AD151"/>
    <mergeCell ref="AQ157:AT157"/>
    <mergeCell ref="A70:B70"/>
    <mergeCell ref="C70:AB70"/>
    <mergeCell ref="AC152:AD152"/>
    <mergeCell ref="AI64:AL64"/>
    <mergeCell ref="AC70:AD70"/>
    <mergeCell ref="A159:B159"/>
    <mergeCell ref="C159:AB159"/>
    <mergeCell ref="AC159:AD159"/>
    <mergeCell ref="AE159:AH159"/>
    <mergeCell ref="AM159:AP159"/>
    <mergeCell ref="AM158:AP158"/>
    <mergeCell ref="A60:B60"/>
    <mergeCell ref="C60:AB60"/>
    <mergeCell ref="AC60:AD60"/>
    <mergeCell ref="AE60:AH60"/>
    <mergeCell ref="AI60:AL60"/>
    <mergeCell ref="AM60:AP60"/>
    <mergeCell ref="AM63:AP63"/>
    <mergeCell ref="AQ63:AT63"/>
    <mergeCell ref="AM61:AP61"/>
    <mergeCell ref="A155:B155"/>
    <mergeCell ref="C155:AB155"/>
    <mergeCell ref="AC155:AD155"/>
    <mergeCell ref="AE155:AH155"/>
    <mergeCell ref="AI155:AL155"/>
    <mergeCell ref="AM155:AP155"/>
    <mergeCell ref="AI152:AL152"/>
    <mergeCell ref="AQ148:AT148"/>
    <mergeCell ref="A200:B200"/>
    <mergeCell ref="C200:AB200"/>
    <mergeCell ref="AC200:AD200"/>
    <mergeCell ref="AE200:AH200"/>
    <mergeCell ref="AI200:AL200"/>
    <mergeCell ref="AM200:AP200"/>
    <mergeCell ref="AU161:AX161"/>
    <mergeCell ref="AM199:AP199"/>
    <mergeCell ref="A198:B198"/>
    <mergeCell ref="C198:AB198"/>
    <mergeCell ref="AC198:AD198"/>
    <mergeCell ref="AE198:AH198"/>
    <mergeCell ref="AI198:AL198"/>
    <mergeCell ref="AM198:AP198"/>
    <mergeCell ref="BC200:BF200"/>
    <mergeCell ref="BG200:BH200"/>
    <mergeCell ref="AI160:AL160"/>
    <mergeCell ref="C197:AB197"/>
    <mergeCell ref="AC197:AD197"/>
    <mergeCell ref="AI184:AL184"/>
    <mergeCell ref="AM184:AP184"/>
    <mergeCell ref="AM183:AP183"/>
    <mergeCell ref="AI188:AL188"/>
    <mergeCell ref="BC188:BF188"/>
    <mergeCell ref="BC187:BF187"/>
    <mergeCell ref="AQ197:AT197"/>
    <mergeCell ref="AU197:AX197"/>
    <mergeCell ref="AY197:BB197"/>
    <mergeCell ref="BC197:BF197"/>
    <mergeCell ref="C190:AB190"/>
    <mergeCell ref="AC190:AD190"/>
    <mergeCell ref="AE190:AH190"/>
    <mergeCell ref="BG197:BH197"/>
    <mergeCell ref="AQ196:AT196"/>
    <mergeCell ref="A195:B195"/>
    <mergeCell ref="C195:AB195"/>
    <mergeCell ref="AI195:AL195"/>
    <mergeCell ref="AM195:AP195"/>
    <mergeCell ref="AQ195:AT195"/>
    <mergeCell ref="AU195:AX195"/>
    <mergeCell ref="AY195:BB195"/>
    <mergeCell ref="BC195:BF195"/>
    <mergeCell ref="BG195:BH195"/>
    <mergeCell ref="A194:B194"/>
    <mergeCell ref="C194:AB194"/>
    <mergeCell ref="AC194:AD194"/>
    <mergeCell ref="AE194:AH194"/>
    <mergeCell ref="AI194:AL194"/>
    <mergeCell ref="AE197:AH197"/>
    <mergeCell ref="AI197:AL197"/>
    <mergeCell ref="A196:B196"/>
    <mergeCell ref="C196:AB196"/>
    <mergeCell ref="AC196:AD196"/>
    <mergeCell ref="AE196:AH196"/>
    <mergeCell ref="AU194:AX194"/>
    <mergeCell ref="AY194:BB194"/>
    <mergeCell ref="BC194:BF194"/>
    <mergeCell ref="AI196:AL196"/>
    <mergeCell ref="AM196:AP196"/>
    <mergeCell ref="AM197:AP197"/>
    <mergeCell ref="BG194:BH194"/>
    <mergeCell ref="AU160:AX160"/>
    <mergeCell ref="AY160:BB160"/>
    <mergeCell ref="BC160:BF160"/>
    <mergeCell ref="BG160:BH160"/>
    <mergeCell ref="AQ159:AT159"/>
    <mergeCell ref="AU159:AX159"/>
    <mergeCell ref="AY159:BB159"/>
    <mergeCell ref="BC159:BF159"/>
    <mergeCell ref="C154:AB154"/>
    <mergeCell ref="AC154:AD154"/>
    <mergeCell ref="AY158:BB158"/>
    <mergeCell ref="BC158:BF158"/>
    <mergeCell ref="BG158:BH158"/>
    <mergeCell ref="BG157:BH157"/>
    <mergeCell ref="AU156:AX156"/>
    <mergeCell ref="A156:B156"/>
    <mergeCell ref="AE154:AH154"/>
    <mergeCell ref="BG159:BH159"/>
    <mergeCell ref="A160:B160"/>
    <mergeCell ref="C160:AB160"/>
    <mergeCell ref="AC160:AD160"/>
    <mergeCell ref="AE160:AH160"/>
    <mergeCell ref="AI159:AL159"/>
    <mergeCell ref="AE248:AH248"/>
    <mergeCell ref="AI248:AL248"/>
    <mergeCell ref="A247:B247"/>
    <mergeCell ref="C247:AB247"/>
    <mergeCell ref="AC247:AD247"/>
    <mergeCell ref="AE247:AH247"/>
    <mergeCell ref="AI247:AL247"/>
    <mergeCell ref="AM247:AP247"/>
    <mergeCell ref="AU245:AX245"/>
    <mergeCell ref="AY245:BB245"/>
    <mergeCell ref="BC245:BF245"/>
    <mergeCell ref="BG245:BH245"/>
    <mergeCell ref="A246:B246"/>
    <mergeCell ref="C246:AB246"/>
    <mergeCell ref="AC246:AD246"/>
    <mergeCell ref="AE246:AH246"/>
    <mergeCell ref="A204:B204"/>
    <mergeCell ref="BC207:BF207"/>
    <mergeCell ref="BG207:BH207"/>
    <mergeCell ref="AQ206:AT206"/>
    <mergeCell ref="AU206:AX206"/>
    <mergeCell ref="AM207:AP207"/>
    <mergeCell ref="AQ207:AT207"/>
    <mergeCell ref="AQ205:AT205"/>
    <mergeCell ref="AU205:AX205"/>
    <mergeCell ref="AY205:BB205"/>
    <mergeCell ref="AQ243:AT243"/>
    <mergeCell ref="AU243:AX243"/>
    <mergeCell ref="AY243:BB243"/>
    <mergeCell ref="BC243:BF243"/>
    <mergeCell ref="BG243:BH243"/>
    <mergeCell ref="A243:B243"/>
    <mergeCell ref="AE199:AH199"/>
    <mergeCell ref="AI199:AL199"/>
    <mergeCell ref="AM193:AP193"/>
    <mergeCell ref="AQ193:AT193"/>
    <mergeCell ref="C207:AB207"/>
    <mergeCell ref="AC207:AD207"/>
    <mergeCell ref="AE207:AH207"/>
    <mergeCell ref="AI207:AL207"/>
    <mergeCell ref="A188:B188"/>
    <mergeCell ref="C188:AB188"/>
    <mergeCell ref="AC188:AD188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BG196:BH196"/>
    <mergeCell ref="AU193:AX193"/>
    <mergeCell ref="AY193:BB193"/>
    <mergeCell ref="BC193:BF193"/>
    <mergeCell ref="BG193:BH193"/>
    <mergeCell ref="AC203:AD203"/>
    <mergeCell ref="AE203:AH203"/>
    <mergeCell ref="AI203:AL203"/>
    <mergeCell ref="A186:B186"/>
    <mergeCell ref="C186:AB186"/>
    <mergeCell ref="A163:B163"/>
    <mergeCell ref="C163:AB163"/>
    <mergeCell ref="AC163:AD163"/>
    <mergeCell ref="AE163:AH163"/>
    <mergeCell ref="AI163:AL163"/>
    <mergeCell ref="AM163:AP163"/>
    <mergeCell ref="A154:B154"/>
    <mergeCell ref="A162:B162"/>
    <mergeCell ref="C162:AB162"/>
    <mergeCell ref="AC162:AD162"/>
    <mergeCell ref="AI154:AL154"/>
    <mergeCell ref="A153:B153"/>
    <mergeCell ref="C153:AB153"/>
    <mergeCell ref="A183:B183"/>
    <mergeCell ref="C183:AB183"/>
    <mergeCell ref="AC183:AD183"/>
    <mergeCell ref="AE183:AH183"/>
    <mergeCell ref="AI183:AL183"/>
    <mergeCell ref="A182:B182"/>
    <mergeCell ref="C182:AB182"/>
    <mergeCell ref="AC153:AD153"/>
    <mergeCell ref="AE153:AH153"/>
    <mergeCell ref="AI153:AL153"/>
    <mergeCell ref="AM153:AP153"/>
    <mergeCell ref="AM179:AP179"/>
    <mergeCell ref="AM177:AP177"/>
    <mergeCell ref="AM175:AP175"/>
    <mergeCell ref="AM173:AP173"/>
    <mergeCell ref="AM171:AP171"/>
    <mergeCell ref="AM169:AP169"/>
    <mergeCell ref="BC64:BF64"/>
    <mergeCell ref="BG64:BH64"/>
    <mergeCell ref="BG86:BH86"/>
    <mergeCell ref="BG93:BH93"/>
    <mergeCell ref="AM114:AP114"/>
    <mergeCell ref="AQ114:AT114"/>
    <mergeCell ref="AU114:AX114"/>
    <mergeCell ref="AY114:BB114"/>
    <mergeCell ref="A152:B152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BC183:BF183"/>
    <mergeCell ref="BG183:BH183"/>
    <mergeCell ref="AQ182:AT182"/>
    <mergeCell ref="AU96:AX96"/>
    <mergeCell ref="A64:B64"/>
    <mergeCell ref="C64:AB64"/>
    <mergeCell ref="AC64:AD64"/>
    <mergeCell ref="AE64:AH64"/>
    <mergeCell ref="AM152:AP152"/>
    <mergeCell ref="AQ152:AT152"/>
    <mergeCell ref="A150:B150"/>
    <mergeCell ref="C150:AB150"/>
    <mergeCell ref="AC150:AD150"/>
    <mergeCell ref="AE150:AH150"/>
    <mergeCell ref="AI150:AL150"/>
    <mergeCell ref="AU162:AX162"/>
    <mergeCell ref="AY162:BB162"/>
    <mergeCell ref="BC162:BF162"/>
    <mergeCell ref="BG162:BH162"/>
    <mergeCell ref="BC151:BF151"/>
    <mergeCell ref="BG151:BH151"/>
    <mergeCell ref="BG70:BH70"/>
    <mergeCell ref="BG155:BH155"/>
    <mergeCell ref="BG152:BH152"/>
    <mergeCell ref="AQ150:AT150"/>
    <mergeCell ref="AM76:AP76"/>
    <mergeCell ref="AQ76:AT76"/>
    <mergeCell ref="AU76:AX76"/>
    <mergeCell ref="AY76:BB76"/>
    <mergeCell ref="BC76:BF76"/>
    <mergeCell ref="AY161:BB161"/>
    <mergeCell ref="BC161:BF161"/>
    <mergeCell ref="BG161:BH161"/>
    <mergeCell ref="AU157:AX157"/>
    <mergeCell ref="AY157:BB157"/>
    <mergeCell ref="BC157:BF157"/>
    <mergeCell ref="AM150:AP150"/>
    <mergeCell ref="AM151:AP151"/>
    <mergeCell ref="AQ151:AT151"/>
    <mergeCell ref="AU151:AX151"/>
    <mergeCell ref="AU158:AX158"/>
    <mergeCell ref="AU149:AX149"/>
    <mergeCell ref="AY149:BB149"/>
    <mergeCell ref="BC149:BF149"/>
    <mergeCell ref="BG149:BH149"/>
    <mergeCell ref="AU152:AX152"/>
    <mergeCell ref="BG118:BH118"/>
    <mergeCell ref="AY60:BB60"/>
    <mergeCell ref="BC60:BF60"/>
    <mergeCell ref="BG60:BH60"/>
    <mergeCell ref="AY151:BB151"/>
    <mergeCell ref="AU23:AX23"/>
    <mergeCell ref="AY23:BB23"/>
    <mergeCell ref="BC23:BF23"/>
    <mergeCell ref="BG23:BH23"/>
    <mergeCell ref="AQ190:AT190"/>
    <mergeCell ref="AU190:AX190"/>
    <mergeCell ref="AY190:BB190"/>
    <mergeCell ref="AE184:AH184"/>
    <mergeCell ref="BG185:BH185"/>
    <mergeCell ref="AQ184:AT184"/>
    <mergeCell ref="AU184:AX184"/>
    <mergeCell ref="AY184:BB184"/>
    <mergeCell ref="BC184:BF184"/>
    <mergeCell ref="BG184:BH184"/>
    <mergeCell ref="AE186:AH186"/>
    <mergeCell ref="AI186:AL186"/>
    <mergeCell ref="AM189:AP189"/>
    <mergeCell ref="AM154:AP154"/>
    <mergeCell ref="AQ154:AT154"/>
    <mergeCell ref="AU154:AX154"/>
    <mergeCell ref="AY154:BB154"/>
    <mergeCell ref="BC154:BF154"/>
    <mergeCell ref="AQ23:AT23"/>
    <mergeCell ref="AY186:BB186"/>
    <mergeCell ref="AM64:AP64"/>
    <mergeCell ref="AM162:AP162"/>
    <mergeCell ref="AU163:AX163"/>
    <mergeCell ref="AY163:BB163"/>
    <mergeCell ref="BC163:BF163"/>
    <mergeCell ref="BG163:BH163"/>
    <mergeCell ref="AQ161:AT161"/>
    <mergeCell ref="AC267:AD267"/>
    <mergeCell ref="AE267:AH267"/>
    <mergeCell ref="AI267:AL267"/>
    <mergeCell ref="AM267:AP267"/>
    <mergeCell ref="AQ267:AT267"/>
    <mergeCell ref="AU267:AX267"/>
    <mergeCell ref="AY267:BB267"/>
    <mergeCell ref="BC267:BF267"/>
    <mergeCell ref="BG267:BH267"/>
    <mergeCell ref="AC186:AD186"/>
    <mergeCell ref="AU207:AX207"/>
    <mergeCell ref="AY207:BB207"/>
    <mergeCell ref="AC199:AD199"/>
    <mergeCell ref="AM248:AP248"/>
    <mergeCell ref="AQ248:AT248"/>
    <mergeCell ref="AU248:AX248"/>
    <mergeCell ref="AY248:BB248"/>
    <mergeCell ref="BC248:BF248"/>
    <mergeCell ref="BG248:BH248"/>
    <mergeCell ref="BC186:BF186"/>
    <mergeCell ref="BG186:BH186"/>
    <mergeCell ref="AM185:AP185"/>
    <mergeCell ref="AQ185:AT185"/>
    <mergeCell ref="AU185:AX185"/>
    <mergeCell ref="AY185:BB185"/>
    <mergeCell ref="AC195:AD195"/>
    <mergeCell ref="AE195:AH195"/>
    <mergeCell ref="AM194:AP194"/>
    <mergeCell ref="AQ194:AT194"/>
    <mergeCell ref="A17:B17"/>
    <mergeCell ref="C17:AB17"/>
    <mergeCell ref="AC17:AD17"/>
    <mergeCell ref="AE17:AH17"/>
    <mergeCell ref="AI17:AL17"/>
    <mergeCell ref="AM17:AP17"/>
    <mergeCell ref="AQ17:AT17"/>
    <mergeCell ref="AU17:AX17"/>
    <mergeCell ref="AY17:BB17"/>
    <mergeCell ref="BC17:BF17"/>
    <mergeCell ref="BG17:BH17"/>
    <mergeCell ref="AQ188:AT188"/>
    <mergeCell ref="AU188:AX188"/>
    <mergeCell ref="AY188:BB188"/>
    <mergeCell ref="AQ186:AT186"/>
    <mergeCell ref="AU186:AX186"/>
    <mergeCell ref="AY21:BB21"/>
    <mergeCell ref="BC21:BF21"/>
    <mergeCell ref="BG21:BH21"/>
    <mergeCell ref="AY156:BB156"/>
    <mergeCell ref="BC156:BF156"/>
    <mergeCell ref="BG156:BH156"/>
    <mergeCell ref="AQ155:AT155"/>
    <mergeCell ref="AU155:AX155"/>
    <mergeCell ref="AY155:BB155"/>
    <mergeCell ref="BC155:BF155"/>
    <mergeCell ref="AQ61:AT61"/>
    <mergeCell ref="AU61:AX61"/>
    <mergeCell ref="AQ59:AT59"/>
    <mergeCell ref="AQ64:AT64"/>
    <mergeCell ref="AU64:AX64"/>
    <mergeCell ref="AY64:BB64"/>
    <mergeCell ref="A87:B87"/>
    <mergeCell ref="C87:AB87"/>
    <mergeCell ref="AC87:AD87"/>
    <mergeCell ref="AE87:AH87"/>
    <mergeCell ref="AI87:AL87"/>
    <mergeCell ref="AM87:AP87"/>
    <mergeCell ref="AQ87:AT87"/>
    <mergeCell ref="AU87:AX87"/>
    <mergeCell ref="AY87:BB87"/>
    <mergeCell ref="BC87:BF87"/>
    <mergeCell ref="BG87:BH87"/>
    <mergeCell ref="A92:B92"/>
    <mergeCell ref="C92:AB92"/>
    <mergeCell ref="AC92:AD92"/>
    <mergeCell ref="AE92:AH92"/>
    <mergeCell ref="AI92:AL92"/>
    <mergeCell ref="AM92:AP92"/>
    <mergeCell ref="AQ92:AT92"/>
    <mergeCell ref="AU92:AX92"/>
    <mergeCell ref="AY92:BB92"/>
    <mergeCell ref="BC92:BF92"/>
    <mergeCell ref="BG92:BH92"/>
    <mergeCell ref="AQ90:AT90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AI91:AL91"/>
    <mergeCell ref="A116:B116"/>
    <mergeCell ref="C116:AB116"/>
    <mergeCell ref="AC116:AD116"/>
    <mergeCell ref="AE116:AH116"/>
    <mergeCell ref="AI116:AL116"/>
    <mergeCell ref="AM116:AP116"/>
    <mergeCell ref="AQ116:AT116"/>
    <mergeCell ref="AU116:AX116"/>
    <mergeCell ref="AY116:BB116"/>
    <mergeCell ref="BC116:BF116"/>
    <mergeCell ref="BG116:BH116"/>
    <mergeCell ref="A117:B117"/>
    <mergeCell ref="C117:AB117"/>
    <mergeCell ref="AC117:AD117"/>
    <mergeCell ref="AE117:AH117"/>
    <mergeCell ref="AI117:AL117"/>
    <mergeCell ref="AM117:AP117"/>
    <mergeCell ref="AQ117:AT117"/>
    <mergeCell ref="AU117:AX117"/>
    <mergeCell ref="AY117:BB117"/>
    <mergeCell ref="BC117:BF117"/>
    <mergeCell ref="BG117:BH117"/>
    <mergeCell ref="AQ125:AT125"/>
    <mergeCell ref="AU125:AX125"/>
    <mergeCell ref="AY125:BB125"/>
    <mergeCell ref="BC125:BF125"/>
    <mergeCell ref="BG125:BH125"/>
    <mergeCell ref="A125:B125"/>
    <mergeCell ref="C125:AB125"/>
    <mergeCell ref="AC125:AD125"/>
    <mergeCell ref="AE125:AH125"/>
    <mergeCell ref="AI125:AL125"/>
    <mergeCell ref="AM125:AP125"/>
    <mergeCell ref="A124:B124"/>
    <mergeCell ref="C124:AB124"/>
    <mergeCell ref="AC124:AD124"/>
    <mergeCell ref="AE124:AH124"/>
    <mergeCell ref="AI124:AL124"/>
    <mergeCell ref="AM124:AP124"/>
    <mergeCell ref="AQ124:AT124"/>
    <mergeCell ref="AU124:AX124"/>
    <mergeCell ref="C204:AB204"/>
    <mergeCell ref="AC204:AD204"/>
    <mergeCell ref="AE204:AH204"/>
    <mergeCell ref="AI204:AL204"/>
    <mergeCell ref="AM204:AP204"/>
    <mergeCell ref="AQ204:AT204"/>
    <mergeCell ref="AU204:AX204"/>
    <mergeCell ref="AY204:BB204"/>
    <mergeCell ref="BC204:BF204"/>
    <mergeCell ref="BG204:BH204"/>
    <mergeCell ref="A201:B201"/>
    <mergeCell ref="C201:AB201"/>
    <mergeCell ref="AC201:AD201"/>
    <mergeCell ref="AE201:AH201"/>
    <mergeCell ref="AI201:AL201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AI202:AL202"/>
    <mergeCell ref="AM202:AP202"/>
    <mergeCell ref="AM201:AP201"/>
    <mergeCell ref="AQ200:AT200"/>
    <mergeCell ref="AU200:AX200"/>
    <mergeCell ref="AY200:BB200"/>
    <mergeCell ref="AQ199:AT199"/>
    <mergeCell ref="AU199:AX199"/>
    <mergeCell ref="AY199:BB199"/>
    <mergeCell ref="BC199:BF199"/>
    <mergeCell ref="BG199:BH199"/>
    <mergeCell ref="AQ198:AT198"/>
    <mergeCell ref="AU198:AX198"/>
    <mergeCell ref="BG230:BH230"/>
    <mergeCell ref="AM228:AP228"/>
    <mergeCell ref="AQ228:AT228"/>
    <mergeCell ref="AU228:AX228"/>
    <mergeCell ref="AY228:BB228"/>
    <mergeCell ref="BC228:BF228"/>
    <mergeCell ref="BG228:BH228"/>
    <mergeCell ref="AQ227:AT227"/>
    <mergeCell ref="AU227:AX227"/>
    <mergeCell ref="AY227:BB227"/>
    <mergeCell ref="BC227:BF227"/>
    <mergeCell ref="AY198:BB198"/>
    <mergeCell ref="BC198:BF198"/>
    <mergeCell ref="BG198:BH198"/>
    <mergeCell ref="AQ229:AT229"/>
    <mergeCell ref="AU229:AX229"/>
    <mergeCell ref="AY229:BB229"/>
    <mergeCell ref="BC229:BF229"/>
    <mergeCell ref="BG229:BH229"/>
    <mergeCell ref="AM226:AP226"/>
    <mergeCell ref="AQ226:AT226"/>
    <mergeCell ref="AU226:AX226"/>
    <mergeCell ref="BG252:BH252"/>
    <mergeCell ref="A253:B253"/>
    <mergeCell ref="C253:AB253"/>
    <mergeCell ref="AC253:AD253"/>
    <mergeCell ref="AE253:AH253"/>
    <mergeCell ref="AI253:AL253"/>
    <mergeCell ref="AM253:AP253"/>
    <mergeCell ref="AQ253:AT253"/>
    <mergeCell ref="AU253:AX253"/>
    <mergeCell ref="AY253:BB253"/>
    <mergeCell ref="BC253:BF253"/>
    <mergeCell ref="BG253:BH253"/>
    <mergeCell ref="AQ247:AT247"/>
    <mergeCell ref="AU247:AX247"/>
    <mergeCell ref="AY247:BB247"/>
    <mergeCell ref="AQ251:AT251"/>
    <mergeCell ref="AU251:AX251"/>
    <mergeCell ref="AY251:BB251"/>
    <mergeCell ref="BC251:BF251"/>
    <mergeCell ref="BG251:BH251"/>
    <mergeCell ref="A251:B251"/>
    <mergeCell ref="BG250:BH250"/>
    <mergeCell ref="AQ249:AT249"/>
    <mergeCell ref="AU249:AX249"/>
    <mergeCell ref="AY249:BB249"/>
    <mergeCell ref="BC249:BF249"/>
    <mergeCell ref="BG249:BH249"/>
    <mergeCell ref="BC247:BF247"/>
    <mergeCell ref="BG247:BH247"/>
    <mergeCell ref="A248:B248"/>
    <mergeCell ref="C248:AB248"/>
    <mergeCell ref="AC248:AD248"/>
    <mergeCell ref="A259:B259"/>
    <mergeCell ref="C259:AB259"/>
    <mergeCell ref="AC259:AD259"/>
    <mergeCell ref="AE259:AH259"/>
    <mergeCell ref="AI259:AL259"/>
    <mergeCell ref="AM259:AP259"/>
    <mergeCell ref="AQ259:AT259"/>
    <mergeCell ref="AU259:AX259"/>
    <mergeCell ref="AY259:BB259"/>
    <mergeCell ref="BC259:BF259"/>
    <mergeCell ref="BG259:BH259"/>
    <mergeCell ref="AQ258:AT258"/>
    <mergeCell ref="AU258:AX258"/>
    <mergeCell ref="AY258:BB258"/>
    <mergeCell ref="BC258:BF258"/>
    <mergeCell ref="BG258:BH258"/>
    <mergeCell ref="A258:B258"/>
    <mergeCell ref="C258:AB258"/>
    <mergeCell ref="AC258:AD258"/>
    <mergeCell ref="AE258:AH258"/>
    <mergeCell ref="AI258:AL258"/>
    <mergeCell ref="AM258:AP258"/>
    <mergeCell ref="A263:B263"/>
    <mergeCell ref="C263:AB263"/>
    <mergeCell ref="AC263:AD263"/>
    <mergeCell ref="AE263:AH263"/>
    <mergeCell ref="AI263:AL263"/>
    <mergeCell ref="AM263:AP263"/>
    <mergeCell ref="AQ263:AT263"/>
    <mergeCell ref="AU263:AX263"/>
    <mergeCell ref="AY263:BB263"/>
    <mergeCell ref="BC263:BF263"/>
    <mergeCell ref="BG263:BH263"/>
    <mergeCell ref="AM262:AP262"/>
    <mergeCell ref="AQ262:AT262"/>
    <mergeCell ref="AU262:AX262"/>
    <mergeCell ref="AY262:BB262"/>
    <mergeCell ref="BC262:BF262"/>
    <mergeCell ref="BG262:BH26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  <rowBreaks count="8" manualBreakCount="8">
    <brk id="27" max="59" man="1"/>
    <brk id="47" max="59" man="1"/>
    <brk id="66" max="16383" man="1"/>
    <brk id="98" max="16383" man="1"/>
    <brk id="129" max="16383" man="1"/>
    <brk id="149" max="59" man="1"/>
    <brk id="170" max="59" man="1"/>
    <brk id="2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Q231"/>
  <sheetViews>
    <sheetView view="pageBreakPreview" zoomScaleSheetLayoutView="100" workbookViewId="0">
      <pane xSplit="28" ySplit="7" topLeftCell="AC38" activePane="bottomRight" state="frozen"/>
      <selection pane="topRight" activeCell="AC1" sqref="AC1"/>
      <selection pane="bottomLeft" activeCell="A8" sqref="A8"/>
      <selection pane="bottomRight" sqref="A1:BP1"/>
    </sheetView>
  </sheetViews>
  <sheetFormatPr defaultRowHeight="12.75"/>
  <cols>
    <col min="1" max="1" width="2.42578125" style="4" customWidth="1"/>
    <col min="2" max="2" width="2.140625" style="4" customWidth="1"/>
    <col min="3" max="66" width="2.7109375" style="1" customWidth="1"/>
    <col min="67" max="67" width="3.42578125" style="1" customWidth="1"/>
    <col min="68" max="68" width="3.28515625" style="1" customWidth="1"/>
    <col min="69" max="77" width="2.7109375" style="1" customWidth="1"/>
    <col min="78" max="16384" width="9.140625" style="1"/>
  </cols>
  <sheetData>
    <row r="1" spans="1:69" ht="28.5" customHeight="1">
      <c r="A1" s="558" t="s">
        <v>934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  <c r="BF1" s="558"/>
      <c r="BG1" s="558"/>
      <c r="BH1" s="558"/>
      <c r="BI1" s="558"/>
      <c r="BJ1" s="558"/>
      <c r="BK1" s="558"/>
      <c r="BL1" s="558"/>
      <c r="BM1" s="558"/>
      <c r="BN1" s="558"/>
      <c r="BO1" s="558"/>
      <c r="BP1" s="558"/>
    </row>
    <row r="2" spans="1:69" ht="28.5" customHeight="1">
      <c r="A2" s="426" t="s">
        <v>522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  <c r="BM2" s="427"/>
      <c r="BN2" s="427"/>
      <c r="BO2" s="427"/>
      <c r="BP2" s="428"/>
    </row>
    <row r="3" spans="1:69" ht="15" customHeight="1">
      <c r="A3" s="429" t="s">
        <v>475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1"/>
    </row>
    <row r="4" spans="1:69" ht="15.95" customHeight="1">
      <c r="A4" s="432" t="s">
        <v>444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2"/>
    </row>
    <row r="5" spans="1:69" ht="15.95" customHeight="1">
      <c r="A5" s="434" t="s">
        <v>441</v>
      </c>
      <c r="B5" s="434"/>
      <c r="C5" s="435" t="s">
        <v>26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6" t="s">
        <v>442</v>
      </c>
      <c r="AD5" s="436"/>
      <c r="AE5" s="437" t="s">
        <v>470</v>
      </c>
      <c r="AF5" s="437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  <c r="AT5" s="437"/>
      <c r="AU5" s="559" t="s">
        <v>711</v>
      </c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0"/>
      <c r="BI5" s="560"/>
      <c r="BJ5" s="561"/>
      <c r="BK5" s="554" t="s">
        <v>438</v>
      </c>
      <c r="BL5" s="554"/>
      <c r="BM5" s="554"/>
      <c r="BN5" s="554"/>
      <c r="BO5" s="554" t="s">
        <v>439</v>
      </c>
      <c r="BP5" s="554"/>
      <c r="BQ5" s="2"/>
    </row>
    <row r="6" spans="1:69" ht="39.75" customHeight="1">
      <c r="A6" s="434"/>
      <c r="B6" s="434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6"/>
      <c r="AD6" s="436"/>
      <c r="AE6" s="424" t="s">
        <v>468</v>
      </c>
      <c r="AF6" s="425"/>
      <c r="AG6" s="425"/>
      <c r="AH6" s="425"/>
      <c r="AI6" s="424" t="s">
        <v>902</v>
      </c>
      <c r="AJ6" s="425"/>
      <c r="AK6" s="425"/>
      <c r="AL6" s="425"/>
      <c r="AM6" s="424" t="s">
        <v>903</v>
      </c>
      <c r="AN6" s="425"/>
      <c r="AO6" s="425"/>
      <c r="AP6" s="425"/>
      <c r="AQ6" s="424" t="s">
        <v>469</v>
      </c>
      <c r="AR6" s="425"/>
      <c r="AS6" s="425"/>
      <c r="AT6" s="425"/>
      <c r="AU6" s="555" t="s">
        <v>471</v>
      </c>
      <c r="AV6" s="556"/>
      <c r="AW6" s="556"/>
      <c r="AX6" s="557"/>
      <c r="AY6" s="555" t="s">
        <v>474</v>
      </c>
      <c r="AZ6" s="556"/>
      <c r="BA6" s="556"/>
      <c r="BB6" s="557"/>
      <c r="BC6" s="555" t="s">
        <v>472</v>
      </c>
      <c r="BD6" s="556"/>
      <c r="BE6" s="556"/>
      <c r="BF6" s="557"/>
      <c r="BG6" s="555" t="s">
        <v>473</v>
      </c>
      <c r="BH6" s="556"/>
      <c r="BI6" s="556"/>
      <c r="BJ6" s="557"/>
      <c r="BK6" s="554"/>
      <c r="BL6" s="554"/>
      <c r="BM6" s="554"/>
      <c r="BN6" s="554"/>
      <c r="BO6" s="554"/>
      <c r="BP6" s="554"/>
    </row>
    <row r="7" spans="1:69">
      <c r="A7" s="419" t="s">
        <v>176</v>
      </c>
      <c r="B7" s="420"/>
      <c r="C7" s="421" t="s">
        <v>177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1" t="s">
        <v>178</v>
      </c>
      <c r="AD7" s="422"/>
      <c r="AE7" s="421" t="s">
        <v>175</v>
      </c>
      <c r="AF7" s="422"/>
      <c r="AG7" s="422"/>
      <c r="AH7" s="423"/>
      <c r="AI7" s="421" t="s">
        <v>440</v>
      </c>
      <c r="AJ7" s="422"/>
      <c r="AK7" s="422"/>
      <c r="AL7" s="423"/>
      <c r="AM7" s="421" t="s">
        <v>567</v>
      </c>
      <c r="AN7" s="422"/>
      <c r="AO7" s="422"/>
      <c r="AP7" s="423"/>
      <c r="AQ7" s="421" t="s">
        <v>568</v>
      </c>
      <c r="AR7" s="422"/>
      <c r="AS7" s="422"/>
      <c r="AT7" s="423"/>
      <c r="AU7" s="421" t="s">
        <v>582</v>
      </c>
      <c r="AV7" s="422"/>
      <c r="AW7" s="422"/>
      <c r="AX7" s="423"/>
      <c r="AY7" s="421" t="s">
        <v>583</v>
      </c>
      <c r="AZ7" s="422"/>
      <c r="BA7" s="422"/>
      <c r="BB7" s="423"/>
      <c r="BC7" s="421" t="s">
        <v>584</v>
      </c>
      <c r="BD7" s="422"/>
      <c r="BE7" s="422"/>
      <c r="BF7" s="423"/>
      <c r="BG7" s="421" t="s">
        <v>585</v>
      </c>
      <c r="BH7" s="422"/>
      <c r="BI7" s="422"/>
      <c r="BJ7" s="423"/>
      <c r="BK7" s="421" t="s">
        <v>586</v>
      </c>
      <c r="BL7" s="422"/>
      <c r="BM7" s="422"/>
      <c r="BN7" s="423"/>
      <c r="BO7" s="421" t="s">
        <v>587</v>
      </c>
      <c r="BP7" s="423"/>
    </row>
    <row r="8" spans="1:69" ht="20.100000000000001" customHeight="1">
      <c r="A8" s="372" t="s">
        <v>0</v>
      </c>
      <c r="B8" s="373"/>
      <c r="C8" s="454" t="s">
        <v>242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6"/>
      <c r="AC8" s="409" t="s">
        <v>243</v>
      </c>
      <c r="AD8" s="410"/>
      <c r="AE8" s="471" t="str">
        <f>IF(SUM(AI8:AP8)=0,"",SUM(AI8:AP8))</f>
        <v/>
      </c>
      <c r="AF8" s="472"/>
      <c r="AG8" s="472"/>
      <c r="AH8" s="473"/>
      <c r="AI8" s="471"/>
      <c r="AJ8" s="472"/>
      <c r="AK8" s="472"/>
      <c r="AL8" s="473"/>
      <c r="AM8" s="471"/>
      <c r="AN8" s="472"/>
      <c r="AO8" s="472"/>
      <c r="AP8" s="473"/>
      <c r="AQ8" s="471"/>
      <c r="AR8" s="472"/>
      <c r="AS8" s="472"/>
      <c r="AT8" s="473"/>
      <c r="AU8" s="503"/>
      <c r="AV8" s="504"/>
      <c r="AW8" s="504"/>
      <c r="AX8" s="505"/>
      <c r="AY8" s="562" t="s">
        <v>920</v>
      </c>
      <c r="AZ8" s="269"/>
      <c r="BA8" s="269"/>
      <c r="BB8" s="270"/>
      <c r="BC8" s="446"/>
      <c r="BD8" s="447"/>
      <c r="BE8" s="447"/>
      <c r="BF8" s="448"/>
      <c r="BG8" s="562" t="s">
        <v>920</v>
      </c>
      <c r="BH8" s="269"/>
      <c r="BI8" s="269"/>
      <c r="BJ8" s="270"/>
      <c r="BK8" s="503"/>
      <c r="BL8" s="504"/>
      <c r="BM8" s="504"/>
      <c r="BN8" s="505"/>
      <c r="BO8" s="321" t="str">
        <f>IF(AQ8&gt;0,BK8/AQ8,"n.é.")</f>
        <v>n.é.</v>
      </c>
      <c r="BP8" s="322"/>
    </row>
    <row r="9" spans="1:69" ht="20.100000000000001" customHeight="1">
      <c r="A9" s="372" t="s">
        <v>1</v>
      </c>
      <c r="B9" s="373"/>
      <c r="C9" s="397" t="s">
        <v>244</v>
      </c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9"/>
      <c r="AC9" s="409" t="s">
        <v>245</v>
      </c>
      <c r="AD9" s="410"/>
      <c r="AE9" s="471" t="str">
        <f t="shared" ref="AE9:AE13" si="0">IF(SUM(AI9:AP9)=0,"",SUM(AI9:AP9))</f>
        <v/>
      </c>
      <c r="AF9" s="472"/>
      <c r="AG9" s="472"/>
      <c r="AH9" s="473"/>
      <c r="AI9" s="471"/>
      <c r="AJ9" s="472"/>
      <c r="AK9" s="472"/>
      <c r="AL9" s="473"/>
      <c r="AM9" s="471"/>
      <c r="AN9" s="472"/>
      <c r="AO9" s="472"/>
      <c r="AP9" s="473"/>
      <c r="AQ9" s="471"/>
      <c r="AR9" s="472"/>
      <c r="AS9" s="472"/>
      <c r="AT9" s="473"/>
      <c r="AU9" s="503"/>
      <c r="AV9" s="504"/>
      <c r="AW9" s="504"/>
      <c r="AX9" s="505"/>
      <c r="AY9" s="268" t="s">
        <v>920</v>
      </c>
      <c r="AZ9" s="269"/>
      <c r="BA9" s="269"/>
      <c r="BB9" s="270"/>
      <c r="BC9" s="446"/>
      <c r="BD9" s="447"/>
      <c r="BE9" s="447"/>
      <c r="BF9" s="448"/>
      <c r="BG9" s="268" t="s">
        <v>920</v>
      </c>
      <c r="BH9" s="269"/>
      <c r="BI9" s="269"/>
      <c r="BJ9" s="270"/>
      <c r="BK9" s="503"/>
      <c r="BL9" s="504"/>
      <c r="BM9" s="504"/>
      <c r="BN9" s="505"/>
      <c r="BO9" s="321" t="str">
        <f t="shared" ref="BO9:BO51" si="1">IF(AQ9&gt;0,BK9/AQ9,"n.é.")</f>
        <v>n.é.</v>
      </c>
      <c r="BP9" s="322"/>
    </row>
    <row r="10" spans="1:69" ht="20.100000000000001" customHeight="1">
      <c r="A10" s="372" t="s">
        <v>2</v>
      </c>
      <c r="B10" s="373"/>
      <c r="C10" s="397" t="s">
        <v>246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9"/>
      <c r="AC10" s="409" t="s">
        <v>247</v>
      </c>
      <c r="AD10" s="410"/>
      <c r="AE10" s="471" t="str">
        <f t="shared" si="0"/>
        <v/>
      </c>
      <c r="AF10" s="472"/>
      <c r="AG10" s="472"/>
      <c r="AH10" s="473"/>
      <c r="AI10" s="471"/>
      <c r="AJ10" s="472"/>
      <c r="AK10" s="472"/>
      <c r="AL10" s="473"/>
      <c r="AM10" s="471"/>
      <c r="AN10" s="472"/>
      <c r="AO10" s="472"/>
      <c r="AP10" s="473"/>
      <c r="AQ10" s="471"/>
      <c r="AR10" s="472"/>
      <c r="AS10" s="472"/>
      <c r="AT10" s="473"/>
      <c r="AU10" s="503"/>
      <c r="AV10" s="504"/>
      <c r="AW10" s="504"/>
      <c r="AX10" s="505"/>
      <c r="AY10" s="268" t="s">
        <v>920</v>
      </c>
      <c r="AZ10" s="269"/>
      <c r="BA10" s="269"/>
      <c r="BB10" s="270"/>
      <c r="BC10" s="446"/>
      <c r="BD10" s="447"/>
      <c r="BE10" s="447"/>
      <c r="BF10" s="448"/>
      <c r="BG10" s="268" t="s">
        <v>920</v>
      </c>
      <c r="BH10" s="269"/>
      <c r="BI10" s="269"/>
      <c r="BJ10" s="270"/>
      <c r="BK10" s="503"/>
      <c r="BL10" s="504"/>
      <c r="BM10" s="504"/>
      <c r="BN10" s="505"/>
      <c r="BO10" s="321" t="str">
        <f t="shared" si="1"/>
        <v>n.é.</v>
      </c>
      <c r="BP10" s="322"/>
    </row>
    <row r="11" spans="1:69" ht="20.100000000000001" customHeight="1">
      <c r="A11" s="372" t="s">
        <v>3</v>
      </c>
      <c r="B11" s="373"/>
      <c r="C11" s="397" t="s">
        <v>248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9"/>
      <c r="AC11" s="409" t="s">
        <v>249</v>
      </c>
      <c r="AD11" s="410"/>
      <c r="AE11" s="471" t="str">
        <f t="shared" si="0"/>
        <v/>
      </c>
      <c r="AF11" s="472"/>
      <c r="AG11" s="472"/>
      <c r="AH11" s="473"/>
      <c r="AI11" s="471"/>
      <c r="AJ11" s="472"/>
      <c r="AK11" s="472"/>
      <c r="AL11" s="473"/>
      <c r="AM11" s="471"/>
      <c r="AN11" s="472"/>
      <c r="AO11" s="472"/>
      <c r="AP11" s="473"/>
      <c r="AQ11" s="471"/>
      <c r="AR11" s="472"/>
      <c r="AS11" s="472"/>
      <c r="AT11" s="473"/>
      <c r="AU11" s="503"/>
      <c r="AV11" s="504"/>
      <c r="AW11" s="504"/>
      <c r="AX11" s="505"/>
      <c r="AY11" s="268" t="s">
        <v>920</v>
      </c>
      <c r="AZ11" s="269"/>
      <c r="BA11" s="269"/>
      <c r="BB11" s="270"/>
      <c r="BC11" s="446"/>
      <c r="BD11" s="447"/>
      <c r="BE11" s="447"/>
      <c r="BF11" s="448"/>
      <c r="BG11" s="268" t="s">
        <v>920</v>
      </c>
      <c r="BH11" s="269"/>
      <c r="BI11" s="269"/>
      <c r="BJ11" s="270"/>
      <c r="BK11" s="503"/>
      <c r="BL11" s="504"/>
      <c r="BM11" s="504"/>
      <c r="BN11" s="505"/>
      <c r="BO11" s="321" t="str">
        <f t="shared" si="1"/>
        <v>n.é.</v>
      </c>
      <c r="BP11" s="322"/>
    </row>
    <row r="12" spans="1:69" ht="20.100000000000001" customHeight="1">
      <c r="A12" s="372" t="s">
        <v>4</v>
      </c>
      <c r="B12" s="373"/>
      <c r="C12" s="397" t="s">
        <v>720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9"/>
      <c r="AC12" s="409" t="s">
        <v>250</v>
      </c>
      <c r="AD12" s="410"/>
      <c r="AE12" s="471" t="str">
        <f t="shared" si="0"/>
        <v/>
      </c>
      <c r="AF12" s="472"/>
      <c r="AG12" s="472"/>
      <c r="AH12" s="473"/>
      <c r="AI12" s="471"/>
      <c r="AJ12" s="472"/>
      <c r="AK12" s="472"/>
      <c r="AL12" s="473"/>
      <c r="AM12" s="471"/>
      <c r="AN12" s="472"/>
      <c r="AO12" s="472"/>
      <c r="AP12" s="473"/>
      <c r="AQ12" s="471"/>
      <c r="AR12" s="472"/>
      <c r="AS12" s="472"/>
      <c r="AT12" s="473"/>
      <c r="AU12" s="503"/>
      <c r="AV12" s="504"/>
      <c r="AW12" s="504"/>
      <c r="AX12" s="505"/>
      <c r="AY12" s="268" t="s">
        <v>920</v>
      </c>
      <c r="AZ12" s="269"/>
      <c r="BA12" s="269"/>
      <c r="BB12" s="270"/>
      <c r="BC12" s="446"/>
      <c r="BD12" s="447"/>
      <c r="BE12" s="447"/>
      <c r="BF12" s="448"/>
      <c r="BG12" s="268" t="s">
        <v>920</v>
      </c>
      <c r="BH12" s="269"/>
      <c r="BI12" s="269"/>
      <c r="BJ12" s="270"/>
      <c r="BK12" s="503"/>
      <c r="BL12" s="504"/>
      <c r="BM12" s="504"/>
      <c r="BN12" s="505"/>
      <c r="BO12" s="321" t="str">
        <f t="shared" si="1"/>
        <v>n.é.</v>
      </c>
      <c r="BP12" s="322"/>
    </row>
    <row r="13" spans="1:69" ht="20.100000000000001" customHeight="1">
      <c r="A13" s="372" t="s">
        <v>5</v>
      </c>
      <c r="B13" s="373"/>
      <c r="C13" s="397" t="s">
        <v>721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9"/>
      <c r="AC13" s="409" t="s">
        <v>251</v>
      </c>
      <c r="AD13" s="410"/>
      <c r="AE13" s="471" t="str">
        <f t="shared" si="0"/>
        <v/>
      </c>
      <c r="AF13" s="472"/>
      <c r="AG13" s="472"/>
      <c r="AH13" s="473"/>
      <c r="AI13" s="471"/>
      <c r="AJ13" s="472"/>
      <c r="AK13" s="472"/>
      <c r="AL13" s="473"/>
      <c r="AM13" s="471"/>
      <c r="AN13" s="472"/>
      <c r="AO13" s="472"/>
      <c r="AP13" s="473"/>
      <c r="AQ13" s="471"/>
      <c r="AR13" s="472"/>
      <c r="AS13" s="472"/>
      <c r="AT13" s="473"/>
      <c r="AU13" s="503"/>
      <c r="AV13" s="504"/>
      <c r="AW13" s="504"/>
      <c r="AX13" s="505"/>
      <c r="AY13" s="268" t="s">
        <v>920</v>
      </c>
      <c r="AZ13" s="269"/>
      <c r="BA13" s="269"/>
      <c r="BB13" s="270"/>
      <c r="BC13" s="446"/>
      <c r="BD13" s="447"/>
      <c r="BE13" s="447"/>
      <c r="BF13" s="448"/>
      <c r="BG13" s="268" t="s">
        <v>920</v>
      </c>
      <c r="BH13" s="269"/>
      <c r="BI13" s="269"/>
      <c r="BJ13" s="270"/>
      <c r="BK13" s="503"/>
      <c r="BL13" s="504"/>
      <c r="BM13" s="504"/>
      <c r="BN13" s="505"/>
      <c r="BO13" s="321" t="str">
        <f t="shared" si="1"/>
        <v>n.é.</v>
      </c>
      <c r="BP13" s="322"/>
    </row>
    <row r="14" spans="1:69" s="3" customFormat="1" ht="20.100000000000001" customHeight="1">
      <c r="A14" s="464" t="s">
        <v>6</v>
      </c>
      <c r="B14" s="465"/>
      <c r="C14" s="498" t="s">
        <v>252</v>
      </c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500"/>
      <c r="AC14" s="552" t="s">
        <v>253</v>
      </c>
      <c r="AD14" s="553"/>
      <c r="AE14" s="461">
        <f>SUM(AE8:AH13)</f>
        <v>0</v>
      </c>
      <c r="AF14" s="462"/>
      <c r="AG14" s="462"/>
      <c r="AH14" s="463"/>
      <c r="AI14" s="461">
        <f t="shared" ref="AI14" si="2">SUM(AI8:AL13)</f>
        <v>0</v>
      </c>
      <c r="AJ14" s="462"/>
      <c r="AK14" s="462"/>
      <c r="AL14" s="463"/>
      <c r="AM14" s="461">
        <f t="shared" ref="AM14" si="3">SUM(AM8:AP13)</f>
        <v>0</v>
      </c>
      <c r="AN14" s="462"/>
      <c r="AO14" s="462"/>
      <c r="AP14" s="463"/>
      <c r="AQ14" s="461">
        <f t="shared" ref="AQ14" si="4">SUM(AQ8:AT13)</f>
        <v>0</v>
      </c>
      <c r="AR14" s="462"/>
      <c r="AS14" s="462"/>
      <c r="AT14" s="463"/>
      <c r="AU14" s="461">
        <f t="shared" ref="AU14" si="5">SUM(AU8:AX13)</f>
        <v>0</v>
      </c>
      <c r="AV14" s="462"/>
      <c r="AW14" s="462"/>
      <c r="AX14" s="463"/>
      <c r="AY14" s="458" t="s">
        <v>920</v>
      </c>
      <c r="AZ14" s="459"/>
      <c r="BA14" s="459"/>
      <c r="BB14" s="460"/>
      <c r="BC14" s="461">
        <f t="shared" ref="BC14" si="6">SUM(BC8:BF13)</f>
        <v>0</v>
      </c>
      <c r="BD14" s="462"/>
      <c r="BE14" s="462"/>
      <c r="BF14" s="463"/>
      <c r="BG14" s="458" t="s">
        <v>920</v>
      </c>
      <c r="BH14" s="459"/>
      <c r="BI14" s="459"/>
      <c r="BJ14" s="460"/>
      <c r="BK14" s="461">
        <f t="shared" ref="BK14" si="7">SUM(BK8:BN13)</f>
        <v>0</v>
      </c>
      <c r="BL14" s="462"/>
      <c r="BM14" s="462"/>
      <c r="BN14" s="463"/>
      <c r="BO14" s="506" t="str">
        <f t="shared" si="1"/>
        <v>n.é.</v>
      </c>
      <c r="BP14" s="507"/>
    </row>
    <row r="15" spans="1:69" ht="20.100000000000001" customHeight="1">
      <c r="A15" s="372" t="s">
        <v>7</v>
      </c>
      <c r="B15" s="373"/>
      <c r="C15" s="397" t="s">
        <v>254</v>
      </c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9"/>
      <c r="AC15" s="409" t="s">
        <v>255</v>
      </c>
      <c r="AD15" s="410"/>
      <c r="AE15" s="471" t="str">
        <f t="shared" ref="AE15" si="8">IF(SUM(AI15:AP15)=0,"",SUM(AI15:AP15))</f>
        <v/>
      </c>
      <c r="AF15" s="472"/>
      <c r="AG15" s="472"/>
      <c r="AH15" s="473"/>
      <c r="AI15" s="471"/>
      <c r="AJ15" s="472"/>
      <c r="AK15" s="472"/>
      <c r="AL15" s="473"/>
      <c r="AM15" s="471"/>
      <c r="AN15" s="472"/>
      <c r="AO15" s="472"/>
      <c r="AP15" s="473"/>
      <c r="AQ15" s="471"/>
      <c r="AR15" s="472"/>
      <c r="AS15" s="472"/>
      <c r="AT15" s="473"/>
      <c r="AU15" s="503"/>
      <c r="AV15" s="504"/>
      <c r="AW15" s="504"/>
      <c r="AX15" s="505"/>
      <c r="AY15" s="268" t="s">
        <v>920</v>
      </c>
      <c r="AZ15" s="269"/>
      <c r="BA15" s="269"/>
      <c r="BB15" s="270"/>
      <c r="BC15" s="503"/>
      <c r="BD15" s="504"/>
      <c r="BE15" s="504"/>
      <c r="BF15" s="505"/>
      <c r="BG15" s="268" t="s">
        <v>920</v>
      </c>
      <c r="BH15" s="269"/>
      <c r="BI15" s="269"/>
      <c r="BJ15" s="270"/>
      <c r="BK15" s="503"/>
      <c r="BL15" s="504"/>
      <c r="BM15" s="504"/>
      <c r="BN15" s="505"/>
      <c r="BO15" s="321" t="str">
        <f t="shared" si="1"/>
        <v>n.é.</v>
      </c>
      <c r="BP15" s="322"/>
    </row>
    <row r="16" spans="1:69" ht="20.100000000000001" customHeight="1">
      <c r="A16" s="372" t="s">
        <v>8</v>
      </c>
      <c r="B16" s="373"/>
      <c r="C16" s="397" t="s">
        <v>427</v>
      </c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9"/>
      <c r="AC16" s="409" t="s">
        <v>256</v>
      </c>
      <c r="AD16" s="410"/>
      <c r="AE16" s="471" t="str">
        <f t="shared" ref="AE16:AE19" si="9">IF(SUM(AI16:AP16)=0,"",SUM(AI16:AP16))</f>
        <v/>
      </c>
      <c r="AF16" s="472"/>
      <c r="AG16" s="472"/>
      <c r="AH16" s="473"/>
      <c r="AI16" s="471"/>
      <c r="AJ16" s="472"/>
      <c r="AK16" s="472"/>
      <c r="AL16" s="473"/>
      <c r="AM16" s="471"/>
      <c r="AN16" s="472"/>
      <c r="AO16" s="472"/>
      <c r="AP16" s="473"/>
      <c r="AQ16" s="471"/>
      <c r="AR16" s="472"/>
      <c r="AS16" s="472"/>
      <c r="AT16" s="473"/>
      <c r="AU16" s="503"/>
      <c r="AV16" s="504"/>
      <c r="AW16" s="504"/>
      <c r="AX16" s="505"/>
      <c r="AY16" s="268" t="s">
        <v>920</v>
      </c>
      <c r="AZ16" s="269"/>
      <c r="BA16" s="269"/>
      <c r="BB16" s="270"/>
      <c r="BC16" s="503"/>
      <c r="BD16" s="504"/>
      <c r="BE16" s="504"/>
      <c r="BF16" s="505"/>
      <c r="BG16" s="268" t="s">
        <v>920</v>
      </c>
      <c r="BH16" s="269"/>
      <c r="BI16" s="269"/>
      <c r="BJ16" s="270"/>
      <c r="BK16" s="503"/>
      <c r="BL16" s="504"/>
      <c r="BM16" s="504"/>
      <c r="BN16" s="505"/>
      <c r="BO16" s="321" t="str">
        <f t="shared" si="1"/>
        <v>n.é.</v>
      </c>
      <c r="BP16" s="322"/>
    </row>
    <row r="17" spans="1:68" ht="20.100000000000001" customHeight="1">
      <c r="A17" s="372" t="s">
        <v>9</v>
      </c>
      <c r="B17" s="373"/>
      <c r="C17" s="397" t="s">
        <v>428</v>
      </c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9"/>
      <c r="AC17" s="409" t="s">
        <v>257</v>
      </c>
      <c r="AD17" s="410"/>
      <c r="AE17" s="471" t="str">
        <f t="shared" si="9"/>
        <v/>
      </c>
      <c r="AF17" s="472"/>
      <c r="AG17" s="472"/>
      <c r="AH17" s="473"/>
      <c r="AI17" s="471"/>
      <c r="AJ17" s="472"/>
      <c r="AK17" s="472"/>
      <c r="AL17" s="473"/>
      <c r="AM17" s="471"/>
      <c r="AN17" s="472"/>
      <c r="AO17" s="472"/>
      <c r="AP17" s="473"/>
      <c r="AQ17" s="471"/>
      <c r="AR17" s="472"/>
      <c r="AS17" s="472"/>
      <c r="AT17" s="473"/>
      <c r="AU17" s="503"/>
      <c r="AV17" s="504"/>
      <c r="AW17" s="504"/>
      <c r="AX17" s="505"/>
      <c r="AY17" s="268" t="s">
        <v>920</v>
      </c>
      <c r="AZ17" s="269"/>
      <c r="BA17" s="269"/>
      <c r="BB17" s="270"/>
      <c r="BC17" s="446"/>
      <c r="BD17" s="447"/>
      <c r="BE17" s="447"/>
      <c r="BF17" s="448"/>
      <c r="BG17" s="268" t="s">
        <v>920</v>
      </c>
      <c r="BH17" s="269"/>
      <c r="BI17" s="269"/>
      <c r="BJ17" s="270"/>
      <c r="BK17" s="503"/>
      <c r="BL17" s="504"/>
      <c r="BM17" s="504"/>
      <c r="BN17" s="505"/>
      <c r="BO17" s="321" t="str">
        <f t="shared" si="1"/>
        <v>n.é.</v>
      </c>
      <c r="BP17" s="322"/>
    </row>
    <row r="18" spans="1:68" ht="20.100000000000001" customHeight="1">
      <c r="A18" s="372" t="s">
        <v>10</v>
      </c>
      <c r="B18" s="373"/>
      <c r="C18" s="397" t="s">
        <v>429</v>
      </c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9"/>
      <c r="AC18" s="409" t="s">
        <v>258</v>
      </c>
      <c r="AD18" s="410"/>
      <c r="AE18" s="471" t="str">
        <f t="shared" si="9"/>
        <v/>
      </c>
      <c r="AF18" s="472"/>
      <c r="AG18" s="472"/>
      <c r="AH18" s="473"/>
      <c r="AI18" s="471"/>
      <c r="AJ18" s="472"/>
      <c r="AK18" s="472"/>
      <c r="AL18" s="473"/>
      <c r="AM18" s="471"/>
      <c r="AN18" s="472"/>
      <c r="AO18" s="472"/>
      <c r="AP18" s="473"/>
      <c r="AQ18" s="471"/>
      <c r="AR18" s="472"/>
      <c r="AS18" s="472"/>
      <c r="AT18" s="473"/>
      <c r="AU18" s="503"/>
      <c r="AV18" s="504"/>
      <c r="AW18" s="504"/>
      <c r="AX18" s="505"/>
      <c r="AY18" s="268" t="s">
        <v>920</v>
      </c>
      <c r="AZ18" s="269"/>
      <c r="BA18" s="269"/>
      <c r="BB18" s="270"/>
      <c r="BC18" s="446"/>
      <c r="BD18" s="447"/>
      <c r="BE18" s="447"/>
      <c r="BF18" s="448"/>
      <c r="BG18" s="268" t="s">
        <v>920</v>
      </c>
      <c r="BH18" s="269"/>
      <c r="BI18" s="269"/>
      <c r="BJ18" s="270"/>
      <c r="BK18" s="503"/>
      <c r="BL18" s="504"/>
      <c r="BM18" s="504"/>
      <c r="BN18" s="505"/>
      <c r="BO18" s="321" t="str">
        <f t="shared" si="1"/>
        <v>n.é.</v>
      </c>
      <c r="BP18" s="322"/>
    </row>
    <row r="19" spans="1:68" ht="20.100000000000001" customHeight="1">
      <c r="A19" s="372" t="s">
        <v>11</v>
      </c>
      <c r="B19" s="373"/>
      <c r="C19" s="397" t="s">
        <v>259</v>
      </c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9"/>
      <c r="AC19" s="409" t="s">
        <v>260</v>
      </c>
      <c r="AD19" s="410"/>
      <c r="AE19" s="471" t="str">
        <f t="shared" si="9"/>
        <v/>
      </c>
      <c r="AF19" s="472"/>
      <c r="AG19" s="472"/>
      <c r="AH19" s="473"/>
      <c r="AI19" s="471"/>
      <c r="AJ19" s="472"/>
      <c r="AK19" s="472"/>
      <c r="AL19" s="473"/>
      <c r="AM19" s="471"/>
      <c r="AN19" s="472"/>
      <c r="AO19" s="472"/>
      <c r="AP19" s="473"/>
      <c r="AQ19" s="471"/>
      <c r="AR19" s="472"/>
      <c r="AS19" s="472"/>
      <c r="AT19" s="473"/>
      <c r="AU19" s="503"/>
      <c r="AV19" s="504"/>
      <c r="AW19" s="504"/>
      <c r="AX19" s="505"/>
      <c r="AY19" s="268" t="s">
        <v>920</v>
      </c>
      <c r="AZ19" s="269"/>
      <c r="BA19" s="269"/>
      <c r="BB19" s="270"/>
      <c r="BC19" s="446"/>
      <c r="BD19" s="447"/>
      <c r="BE19" s="447"/>
      <c r="BF19" s="448"/>
      <c r="BG19" s="268" t="s">
        <v>920</v>
      </c>
      <c r="BH19" s="269"/>
      <c r="BI19" s="269"/>
      <c r="BJ19" s="270"/>
      <c r="BK19" s="503"/>
      <c r="BL19" s="504"/>
      <c r="BM19" s="504"/>
      <c r="BN19" s="505"/>
      <c r="BO19" s="321" t="str">
        <f t="shared" si="1"/>
        <v>n.é.</v>
      </c>
      <c r="BP19" s="322"/>
    </row>
    <row r="20" spans="1:68" s="3" customFormat="1" ht="20.100000000000001" customHeight="1">
      <c r="A20" s="464" t="s">
        <v>12</v>
      </c>
      <c r="B20" s="465"/>
      <c r="C20" s="498" t="s">
        <v>261</v>
      </c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500"/>
      <c r="AC20" s="552" t="s">
        <v>262</v>
      </c>
      <c r="AD20" s="553"/>
      <c r="AE20" s="461">
        <f>SUM(AE14:AH19)</f>
        <v>0</v>
      </c>
      <c r="AF20" s="462"/>
      <c r="AG20" s="462"/>
      <c r="AH20" s="463"/>
      <c r="AI20" s="461">
        <f t="shared" ref="AI20" si="10">SUM(AI14:AL19)</f>
        <v>0</v>
      </c>
      <c r="AJ20" s="462"/>
      <c r="AK20" s="462"/>
      <c r="AL20" s="463"/>
      <c r="AM20" s="461">
        <f t="shared" ref="AM20" si="11">SUM(AM14:AP19)</f>
        <v>0</v>
      </c>
      <c r="AN20" s="462"/>
      <c r="AO20" s="462"/>
      <c r="AP20" s="463"/>
      <c r="AQ20" s="461">
        <f t="shared" ref="AQ20" si="12">SUM(AQ14:AT19)</f>
        <v>0</v>
      </c>
      <c r="AR20" s="462"/>
      <c r="AS20" s="462"/>
      <c r="AT20" s="463"/>
      <c r="AU20" s="461">
        <f t="shared" ref="AU20" si="13">SUM(AU14:AX19)</f>
        <v>0</v>
      </c>
      <c r="AV20" s="462"/>
      <c r="AW20" s="462"/>
      <c r="AX20" s="463"/>
      <c r="AY20" s="458" t="s">
        <v>920</v>
      </c>
      <c r="AZ20" s="459"/>
      <c r="BA20" s="459"/>
      <c r="BB20" s="460"/>
      <c r="BC20" s="461">
        <f t="shared" ref="BC20" si="14">SUM(BC14:BF19)</f>
        <v>0</v>
      </c>
      <c r="BD20" s="462"/>
      <c r="BE20" s="462"/>
      <c r="BF20" s="463"/>
      <c r="BG20" s="458" t="s">
        <v>920</v>
      </c>
      <c r="BH20" s="459"/>
      <c r="BI20" s="459"/>
      <c r="BJ20" s="460"/>
      <c r="BK20" s="461">
        <f t="shared" ref="BK20" si="15">SUM(BK14:BN19)</f>
        <v>0</v>
      </c>
      <c r="BL20" s="462"/>
      <c r="BM20" s="462"/>
      <c r="BN20" s="463"/>
      <c r="BO20" s="506" t="str">
        <f t="shared" si="1"/>
        <v>n.é.</v>
      </c>
      <c r="BP20" s="507"/>
    </row>
    <row r="21" spans="1:68" ht="20.100000000000001" customHeight="1">
      <c r="A21" s="372" t="s">
        <v>13</v>
      </c>
      <c r="B21" s="373"/>
      <c r="C21" s="397" t="s">
        <v>263</v>
      </c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9"/>
      <c r="AC21" s="409" t="s">
        <v>264</v>
      </c>
      <c r="AD21" s="410"/>
      <c r="AE21" s="471" t="str">
        <f t="shared" ref="AE21" si="16">IF(SUM(AI21:AP21)=0,"",SUM(AI21:AP21))</f>
        <v/>
      </c>
      <c r="AF21" s="472"/>
      <c r="AG21" s="472"/>
      <c r="AH21" s="473"/>
      <c r="AI21" s="471"/>
      <c r="AJ21" s="472"/>
      <c r="AK21" s="472"/>
      <c r="AL21" s="473"/>
      <c r="AM21" s="471"/>
      <c r="AN21" s="472"/>
      <c r="AO21" s="472"/>
      <c r="AP21" s="473"/>
      <c r="AQ21" s="471"/>
      <c r="AR21" s="472"/>
      <c r="AS21" s="472"/>
      <c r="AT21" s="473"/>
      <c r="AU21" s="503"/>
      <c r="AV21" s="504"/>
      <c r="AW21" s="504"/>
      <c r="AX21" s="505"/>
      <c r="AY21" s="268" t="s">
        <v>920</v>
      </c>
      <c r="AZ21" s="269"/>
      <c r="BA21" s="269"/>
      <c r="BB21" s="270"/>
      <c r="BC21" s="503"/>
      <c r="BD21" s="504"/>
      <c r="BE21" s="504"/>
      <c r="BF21" s="505"/>
      <c r="BG21" s="268" t="s">
        <v>920</v>
      </c>
      <c r="BH21" s="269"/>
      <c r="BI21" s="269"/>
      <c r="BJ21" s="270"/>
      <c r="BK21" s="503"/>
      <c r="BL21" s="504"/>
      <c r="BM21" s="504"/>
      <c r="BN21" s="505"/>
      <c r="BO21" s="321" t="str">
        <f t="shared" si="1"/>
        <v>n.é.</v>
      </c>
      <c r="BP21" s="322"/>
    </row>
    <row r="22" spans="1:68" ht="20.100000000000001" customHeight="1">
      <c r="A22" s="372" t="s">
        <v>14</v>
      </c>
      <c r="B22" s="373"/>
      <c r="C22" s="397" t="s">
        <v>430</v>
      </c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9"/>
      <c r="AC22" s="409" t="s">
        <v>265</v>
      </c>
      <c r="AD22" s="410"/>
      <c r="AE22" s="471" t="str">
        <f t="shared" ref="AE22:AE25" si="17">IF(SUM(AI22:AP22)=0,"",SUM(AI22:AP22))</f>
        <v/>
      </c>
      <c r="AF22" s="472"/>
      <c r="AG22" s="472"/>
      <c r="AH22" s="473"/>
      <c r="AI22" s="471"/>
      <c r="AJ22" s="472"/>
      <c r="AK22" s="472"/>
      <c r="AL22" s="473"/>
      <c r="AM22" s="471"/>
      <c r="AN22" s="472"/>
      <c r="AO22" s="472"/>
      <c r="AP22" s="473"/>
      <c r="AQ22" s="471"/>
      <c r="AR22" s="472"/>
      <c r="AS22" s="472"/>
      <c r="AT22" s="473"/>
      <c r="AU22" s="503"/>
      <c r="AV22" s="504"/>
      <c r="AW22" s="504"/>
      <c r="AX22" s="505"/>
      <c r="AY22" s="268" t="s">
        <v>920</v>
      </c>
      <c r="AZ22" s="269"/>
      <c r="BA22" s="269"/>
      <c r="BB22" s="270"/>
      <c r="BC22" s="503"/>
      <c r="BD22" s="504"/>
      <c r="BE22" s="504"/>
      <c r="BF22" s="505"/>
      <c r="BG22" s="268" t="s">
        <v>920</v>
      </c>
      <c r="BH22" s="269"/>
      <c r="BI22" s="269"/>
      <c r="BJ22" s="270"/>
      <c r="BK22" s="503"/>
      <c r="BL22" s="504"/>
      <c r="BM22" s="504"/>
      <c r="BN22" s="505"/>
      <c r="BO22" s="321" t="str">
        <f t="shared" si="1"/>
        <v>n.é.</v>
      </c>
      <c r="BP22" s="322"/>
    </row>
    <row r="23" spans="1:68" ht="20.100000000000001" customHeight="1">
      <c r="A23" s="372" t="s">
        <v>15</v>
      </c>
      <c r="B23" s="373"/>
      <c r="C23" s="397" t="s">
        <v>431</v>
      </c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9"/>
      <c r="AC23" s="409" t="s">
        <v>266</v>
      </c>
      <c r="AD23" s="410"/>
      <c r="AE23" s="471" t="str">
        <f t="shared" si="17"/>
        <v/>
      </c>
      <c r="AF23" s="472"/>
      <c r="AG23" s="472"/>
      <c r="AH23" s="473"/>
      <c r="AI23" s="471"/>
      <c r="AJ23" s="472"/>
      <c r="AK23" s="472"/>
      <c r="AL23" s="473"/>
      <c r="AM23" s="471"/>
      <c r="AN23" s="472"/>
      <c r="AO23" s="472"/>
      <c r="AP23" s="473"/>
      <c r="AQ23" s="471"/>
      <c r="AR23" s="472"/>
      <c r="AS23" s="472"/>
      <c r="AT23" s="473"/>
      <c r="AU23" s="503"/>
      <c r="AV23" s="504"/>
      <c r="AW23" s="504"/>
      <c r="AX23" s="505"/>
      <c r="AY23" s="268" t="s">
        <v>920</v>
      </c>
      <c r="AZ23" s="269"/>
      <c r="BA23" s="269"/>
      <c r="BB23" s="270"/>
      <c r="BC23" s="503"/>
      <c r="BD23" s="504"/>
      <c r="BE23" s="504"/>
      <c r="BF23" s="505"/>
      <c r="BG23" s="268" t="s">
        <v>920</v>
      </c>
      <c r="BH23" s="269"/>
      <c r="BI23" s="269"/>
      <c r="BJ23" s="270"/>
      <c r="BK23" s="503"/>
      <c r="BL23" s="504"/>
      <c r="BM23" s="504"/>
      <c r="BN23" s="505"/>
      <c r="BO23" s="321" t="str">
        <f t="shared" si="1"/>
        <v>n.é.</v>
      </c>
      <c r="BP23" s="322"/>
    </row>
    <row r="24" spans="1:68" ht="20.100000000000001" customHeight="1">
      <c r="A24" s="372" t="s">
        <v>53</v>
      </c>
      <c r="B24" s="373"/>
      <c r="C24" s="397" t="s">
        <v>432</v>
      </c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9"/>
      <c r="AC24" s="409" t="s">
        <v>267</v>
      </c>
      <c r="AD24" s="410"/>
      <c r="AE24" s="471" t="str">
        <f t="shared" si="17"/>
        <v/>
      </c>
      <c r="AF24" s="472"/>
      <c r="AG24" s="472"/>
      <c r="AH24" s="473"/>
      <c r="AI24" s="471"/>
      <c r="AJ24" s="472"/>
      <c r="AK24" s="472"/>
      <c r="AL24" s="473"/>
      <c r="AM24" s="471"/>
      <c r="AN24" s="472"/>
      <c r="AO24" s="472"/>
      <c r="AP24" s="473"/>
      <c r="AQ24" s="471"/>
      <c r="AR24" s="472"/>
      <c r="AS24" s="472"/>
      <c r="AT24" s="473"/>
      <c r="AU24" s="503"/>
      <c r="AV24" s="504"/>
      <c r="AW24" s="504"/>
      <c r="AX24" s="505"/>
      <c r="AY24" s="268" t="s">
        <v>920</v>
      </c>
      <c r="AZ24" s="269"/>
      <c r="BA24" s="269"/>
      <c r="BB24" s="270"/>
      <c r="BC24" s="503"/>
      <c r="BD24" s="504"/>
      <c r="BE24" s="504"/>
      <c r="BF24" s="505"/>
      <c r="BG24" s="268" t="s">
        <v>920</v>
      </c>
      <c r="BH24" s="269"/>
      <c r="BI24" s="269"/>
      <c r="BJ24" s="270"/>
      <c r="BK24" s="503"/>
      <c r="BL24" s="504"/>
      <c r="BM24" s="504"/>
      <c r="BN24" s="505"/>
      <c r="BO24" s="321" t="str">
        <f t="shared" si="1"/>
        <v>n.é.</v>
      </c>
      <c r="BP24" s="322"/>
    </row>
    <row r="25" spans="1:68" ht="20.100000000000001" customHeight="1">
      <c r="A25" s="372" t="s">
        <v>54</v>
      </c>
      <c r="B25" s="373"/>
      <c r="C25" s="397" t="s">
        <v>268</v>
      </c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9"/>
      <c r="AC25" s="409" t="s">
        <v>269</v>
      </c>
      <c r="AD25" s="410"/>
      <c r="AE25" s="471" t="str">
        <f t="shared" si="17"/>
        <v/>
      </c>
      <c r="AF25" s="472"/>
      <c r="AG25" s="472"/>
      <c r="AH25" s="473"/>
      <c r="AI25" s="471"/>
      <c r="AJ25" s="472"/>
      <c r="AK25" s="472"/>
      <c r="AL25" s="473"/>
      <c r="AM25" s="471"/>
      <c r="AN25" s="472"/>
      <c r="AO25" s="472"/>
      <c r="AP25" s="473"/>
      <c r="AQ25" s="471"/>
      <c r="AR25" s="472"/>
      <c r="AS25" s="472"/>
      <c r="AT25" s="473"/>
      <c r="AU25" s="503"/>
      <c r="AV25" s="504"/>
      <c r="AW25" s="504"/>
      <c r="AX25" s="505"/>
      <c r="AY25" s="268" t="s">
        <v>920</v>
      </c>
      <c r="AZ25" s="269"/>
      <c r="BA25" s="269"/>
      <c r="BB25" s="270"/>
      <c r="BC25" s="503"/>
      <c r="BD25" s="504"/>
      <c r="BE25" s="504"/>
      <c r="BF25" s="505"/>
      <c r="BG25" s="268" t="s">
        <v>920</v>
      </c>
      <c r="BH25" s="269"/>
      <c r="BI25" s="269"/>
      <c r="BJ25" s="270"/>
      <c r="BK25" s="503"/>
      <c r="BL25" s="504"/>
      <c r="BM25" s="504"/>
      <c r="BN25" s="505"/>
      <c r="BO25" s="321" t="str">
        <f t="shared" si="1"/>
        <v>n.é.</v>
      </c>
      <c r="BP25" s="322"/>
    </row>
    <row r="26" spans="1:68" s="3" customFormat="1" ht="20.100000000000001" customHeight="1">
      <c r="A26" s="464" t="s">
        <v>55</v>
      </c>
      <c r="B26" s="465"/>
      <c r="C26" s="498" t="s">
        <v>270</v>
      </c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500"/>
      <c r="AC26" s="552" t="s">
        <v>271</v>
      </c>
      <c r="AD26" s="553"/>
      <c r="AE26" s="461">
        <f>SUM(AE21:AH25)</f>
        <v>0</v>
      </c>
      <c r="AF26" s="462"/>
      <c r="AG26" s="462"/>
      <c r="AH26" s="463"/>
      <c r="AI26" s="461">
        <f t="shared" ref="AI26" si="18">SUM(AI21:AL25)</f>
        <v>0</v>
      </c>
      <c r="AJ26" s="462"/>
      <c r="AK26" s="462"/>
      <c r="AL26" s="463"/>
      <c r="AM26" s="461">
        <f t="shared" ref="AM26" si="19">SUM(AM21:AP25)</f>
        <v>0</v>
      </c>
      <c r="AN26" s="462"/>
      <c r="AO26" s="462"/>
      <c r="AP26" s="463"/>
      <c r="AQ26" s="461">
        <f t="shared" ref="AQ26" si="20">SUM(AQ21:AT25)</f>
        <v>0</v>
      </c>
      <c r="AR26" s="462"/>
      <c r="AS26" s="462"/>
      <c r="AT26" s="463"/>
      <c r="AU26" s="461">
        <f t="shared" ref="AU26" si="21">SUM(AU21:AX25)</f>
        <v>0</v>
      </c>
      <c r="AV26" s="462"/>
      <c r="AW26" s="462"/>
      <c r="AX26" s="463"/>
      <c r="AY26" s="458" t="s">
        <v>920</v>
      </c>
      <c r="AZ26" s="459"/>
      <c r="BA26" s="459"/>
      <c r="BB26" s="460"/>
      <c r="BC26" s="461">
        <f t="shared" ref="BC26" si="22">SUM(BC21:BF25)</f>
        <v>0</v>
      </c>
      <c r="BD26" s="462"/>
      <c r="BE26" s="462"/>
      <c r="BF26" s="463"/>
      <c r="BG26" s="458" t="s">
        <v>920</v>
      </c>
      <c r="BH26" s="459"/>
      <c r="BI26" s="459"/>
      <c r="BJ26" s="460"/>
      <c r="BK26" s="461">
        <f t="shared" ref="BK26" si="23">SUM(BK21:BN25)</f>
        <v>0</v>
      </c>
      <c r="BL26" s="462"/>
      <c r="BM26" s="462"/>
      <c r="BN26" s="463"/>
      <c r="BO26" s="506" t="str">
        <f t="shared" si="1"/>
        <v>n.é.</v>
      </c>
      <c r="BP26" s="507"/>
    </row>
    <row r="27" spans="1:68" ht="20.100000000000001" customHeight="1">
      <c r="A27" s="372" t="s">
        <v>56</v>
      </c>
      <c r="B27" s="373"/>
      <c r="C27" s="397" t="s">
        <v>272</v>
      </c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9"/>
      <c r="AC27" s="409" t="s">
        <v>273</v>
      </c>
      <c r="AD27" s="410"/>
      <c r="AE27" s="471" t="str">
        <f t="shared" ref="AE27:AE28" si="24">IF(SUM(AI27:AP27)=0,"",SUM(AI27:AP27))</f>
        <v/>
      </c>
      <c r="AF27" s="472"/>
      <c r="AG27" s="472"/>
      <c r="AH27" s="473"/>
      <c r="AI27" s="471"/>
      <c r="AJ27" s="472"/>
      <c r="AK27" s="472"/>
      <c r="AL27" s="473"/>
      <c r="AM27" s="471"/>
      <c r="AN27" s="472"/>
      <c r="AO27" s="472"/>
      <c r="AP27" s="473"/>
      <c r="AQ27" s="471"/>
      <c r="AR27" s="472"/>
      <c r="AS27" s="472"/>
      <c r="AT27" s="473"/>
      <c r="AU27" s="503"/>
      <c r="AV27" s="504"/>
      <c r="AW27" s="504"/>
      <c r="AX27" s="505"/>
      <c r="AY27" s="268" t="s">
        <v>920</v>
      </c>
      <c r="AZ27" s="269"/>
      <c r="BA27" s="269"/>
      <c r="BB27" s="270"/>
      <c r="BC27" s="503"/>
      <c r="BD27" s="504"/>
      <c r="BE27" s="504"/>
      <c r="BF27" s="505"/>
      <c r="BG27" s="268" t="s">
        <v>920</v>
      </c>
      <c r="BH27" s="269"/>
      <c r="BI27" s="269"/>
      <c r="BJ27" s="270"/>
      <c r="BK27" s="503"/>
      <c r="BL27" s="504"/>
      <c r="BM27" s="504"/>
      <c r="BN27" s="505"/>
      <c r="BO27" s="321" t="str">
        <f t="shared" si="1"/>
        <v>n.é.</v>
      </c>
      <c r="BP27" s="322"/>
    </row>
    <row r="28" spans="1:68" ht="20.100000000000001" customHeight="1">
      <c r="A28" s="372" t="s">
        <v>106</v>
      </c>
      <c r="B28" s="373"/>
      <c r="C28" s="397" t="s">
        <v>274</v>
      </c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9"/>
      <c r="AC28" s="409" t="s">
        <v>275</v>
      </c>
      <c r="AD28" s="410"/>
      <c r="AE28" s="471" t="str">
        <f t="shared" si="24"/>
        <v/>
      </c>
      <c r="AF28" s="472"/>
      <c r="AG28" s="472"/>
      <c r="AH28" s="473"/>
      <c r="AI28" s="471"/>
      <c r="AJ28" s="472"/>
      <c r="AK28" s="472"/>
      <c r="AL28" s="473"/>
      <c r="AM28" s="471"/>
      <c r="AN28" s="472"/>
      <c r="AO28" s="472"/>
      <c r="AP28" s="473"/>
      <c r="AQ28" s="471"/>
      <c r="AR28" s="472"/>
      <c r="AS28" s="472"/>
      <c r="AT28" s="473"/>
      <c r="AU28" s="503"/>
      <c r="AV28" s="504"/>
      <c r="AW28" s="504"/>
      <c r="AX28" s="505"/>
      <c r="AY28" s="268" t="s">
        <v>920</v>
      </c>
      <c r="AZ28" s="269"/>
      <c r="BA28" s="269"/>
      <c r="BB28" s="270"/>
      <c r="BC28" s="503"/>
      <c r="BD28" s="504"/>
      <c r="BE28" s="504"/>
      <c r="BF28" s="505"/>
      <c r="BG28" s="268" t="s">
        <v>920</v>
      </c>
      <c r="BH28" s="269"/>
      <c r="BI28" s="269"/>
      <c r="BJ28" s="270"/>
      <c r="BK28" s="503"/>
      <c r="BL28" s="504"/>
      <c r="BM28" s="504"/>
      <c r="BN28" s="505"/>
      <c r="BO28" s="321" t="str">
        <f t="shared" si="1"/>
        <v>n.é.</v>
      </c>
      <c r="BP28" s="322"/>
    </row>
    <row r="29" spans="1:68" s="3" customFormat="1" ht="20.100000000000001" customHeight="1">
      <c r="A29" s="464" t="s">
        <v>107</v>
      </c>
      <c r="B29" s="465"/>
      <c r="C29" s="498" t="s">
        <v>276</v>
      </c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500"/>
      <c r="AC29" s="552" t="s">
        <v>277</v>
      </c>
      <c r="AD29" s="553"/>
      <c r="AE29" s="461">
        <f>SUM(AE27:AH28)</f>
        <v>0</v>
      </c>
      <c r="AF29" s="462"/>
      <c r="AG29" s="462"/>
      <c r="AH29" s="463"/>
      <c r="AI29" s="461">
        <f t="shared" ref="AI29" si="25">SUM(AI27:AL28)</f>
        <v>0</v>
      </c>
      <c r="AJ29" s="462"/>
      <c r="AK29" s="462"/>
      <c r="AL29" s="463"/>
      <c r="AM29" s="461">
        <f t="shared" ref="AM29" si="26">SUM(AM27:AP28)</f>
        <v>0</v>
      </c>
      <c r="AN29" s="462"/>
      <c r="AO29" s="462"/>
      <c r="AP29" s="463"/>
      <c r="AQ29" s="461">
        <f t="shared" ref="AQ29" si="27">SUM(AQ27:AT28)</f>
        <v>0</v>
      </c>
      <c r="AR29" s="462"/>
      <c r="AS29" s="462"/>
      <c r="AT29" s="463"/>
      <c r="AU29" s="461">
        <f t="shared" ref="AU29" si="28">SUM(AU27:AX28)</f>
        <v>0</v>
      </c>
      <c r="AV29" s="462"/>
      <c r="AW29" s="462"/>
      <c r="AX29" s="463"/>
      <c r="AY29" s="458" t="s">
        <v>920</v>
      </c>
      <c r="AZ29" s="459"/>
      <c r="BA29" s="459"/>
      <c r="BB29" s="460"/>
      <c r="BC29" s="461">
        <f t="shared" ref="BC29" si="29">SUM(BC27:BF28)</f>
        <v>0</v>
      </c>
      <c r="BD29" s="462"/>
      <c r="BE29" s="462"/>
      <c r="BF29" s="463"/>
      <c r="BG29" s="458" t="s">
        <v>920</v>
      </c>
      <c r="BH29" s="459"/>
      <c r="BI29" s="459"/>
      <c r="BJ29" s="460"/>
      <c r="BK29" s="461">
        <f t="shared" ref="BK29" si="30">SUM(BK27:BN28)</f>
        <v>0</v>
      </c>
      <c r="BL29" s="462"/>
      <c r="BM29" s="462"/>
      <c r="BN29" s="463"/>
      <c r="BO29" s="506" t="str">
        <f t="shared" si="1"/>
        <v>n.é.</v>
      </c>
      <c r="BP29" s="507"/>
    </row>
    <row r="30" spans="1:68" ht="20.100000000000001" customHeight="1">
      <c r="A30" s="372" t="s">
        <v>179</v>
      </c>
      <c r="B30" s="373"/>
      <c r="C30" s="397" t="s">
        <v>278</v>
      </c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9"/>
      <c r="AC30" s="409" t="s">
        <v>279</v>
      </c>
      <c r="AD30" s="410"/>
      <c r="AE30" s="471" t="str">
        <f t="shared" ref="AE30" si="31">IF(SUM(AI30:AP30)=0,"",SUM(AI30:AP30))</f>
        <v/>
      </c>
      <c r="AF30" s="472"/>
      <c r="AG30" s="472"/>
      <c r="AH30" s="473"/>
      <c r="AI30" s="471"/>
      <c r="AJ30" s="472"/>
      <c r="AK30" s="472"/>
      <c r="AL30" s="473"/>
      <c r="AM30" s="471"/>
      <c r="AN30" s="472"/>
      <c r="AO30" s="472"/>
      <c r="AP30" s="473"/>
      <c r="AQ30" s="471"/>
      <c r="AR30" s="472"/>
      <c r="AS30" s="472"/>
      <c r="AT30" s="473"/>
      <c r="AU30" s="503"/>
      <c r="AV30" s="504"/>
      <c r="AW30" s="504"/>
      <c r="AX30" s="505"/>
      <c r="AY30" s="268" t="s">
        <v>920</v>
      </c>
      <c r="AZ30" s="269"/>
      <c r="BA30" s="269"/>
      <c r="BB30" s="270"/>
      <c r="BC30" s="503"/>
      <c r="BD30" s="504"/>
      <c r="BE30" s="504"/>
      <c r="BF30" s="505"/>
      <c r="BG30" s="268" t="s">
        <v>920</v>
      </c>
      <c r="BH30" s="269"/>
      <c r="BI30" s="269"/>
      <c r="BJ30" s="270"/>
      <c r="BK30" s="503"/>
      <c r="BL30" s="504"/>
      <c r="BM30" s="504"/>
      <c r="BN30" s="505"/>
      <c r="BO30" s="321" t="str">
        <f t="shared" si="1"/>
        <v>n.é.</v>
      </c>
      <c r="BP30" s="322"/>
    </row>
    <row r="31" spans="1:68" ht="20.100000000000001" customHeight="1">
      <c r="A31" s="372" t="s">
        <v>180</v>
      </c>
      <c r="B31" s="373"/>
      <c r="C31" s="397" t="s">
        <v>280</v>
      </c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9"/>
      <c r="AC31" s="409" t="s">
        <v>281</v>
      </c>
      <c r="AD31" s="410"/>
      <c r="AE31" s="471" t="str">
        <f t="shared" ref="AE31:AE37" si="32">IF(SUM(AI31:AP31)=0,"",SUM(AI31:AP31))</f>
        <v/>
      </c>
      <c r="AF31" s="472"/>
      <c r="AG31" s="472"/>
      <c r="AH31" s="473"/>
      <c r="AI31" s="471"/>
      <c r="AJ31" s="472"/>
      <c r="AK31" s="472"/>
      <c r="AL31" s="473"/>
      <c r="AM31" s="471"/>
      <c r="AN31" s="472"/>
      <c r="AO31" s="472"/>
      <c r="AP31" s="473"/>
      <c r="AQ31" s="471"/>
      <c r="AR31" s="472"/>
      <c r="AS31" s="472"/>
      <c r="AT31" s="473"/>
      <c r="AU31" s="503"/>
      <c r="AV31" s="504"/>
      <c r="AW31" s="504"/>
      <c r="AX31" s="505"/>
      <c r="AY31" s="268" t="s">
        <v>920</v>
      </c>
      <c r="AZ31" s="269"/>
      <c r="BA31" s="269"/>
      <c r="BB31" s="270"/>
      <c r="BC31" s="503"/>
      <c r="BD31" s="504"/>
      <c r="BE31" s="504"/>
      <c r="BF31" s="505"/>
      <c r="BG31" s="268" t="s">
        <v>920</v>
      </c>
      <c r="BH31" s="269"/>
      <c r="BI31" s="269"/>
      <c r="BJ31" s="270"/>
      <c r="BK31" s="503"/>
      <c r="BL31" s="504"/>
      <c r="BM31" s="504"/>
      <c r="BN31" s="505"/>
      <c r="BO31" s="321" t="str">
        <f t="shared" si="1"/>
        <v>n.é.</v>
      </c>
      <c r="BP31" s="322"/>
    </row>
    <row r="32" spans="1:68" ht="20.100000000000001" customHeight="1">
      <c r="A32" s="372" t="s">
        <v>181</v>
      </c>
      <c r="B32" s="373"/>
      <c r="C32" s="397" t="s">
        <v>282</v>
      </c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9"/>
      <c r="AC32" s="409" t="s">
        <v>283</v>
      </c>
      <c r="AD32" s="410"/>
      <c r="AE32" s="471" t="str">
        <f t="shared" si="32"/>
        <v/>
      </c>
      <c r="AF32" s="472"/>
      <c r="AG32" s="472"/>
      <c r="AH32" s="473"/>
      <c r="AI32" s="471"/>
      <c r="AJ32" s="472"/>
      <c r="AK32" s="472"/>
      <c r="AL32" s="473"/>
      <c r="AM32" s="471"/>
      <c r="AN32" s="472"/>
      <c r="AO32" s="472"/>
      <c r="AP32" s="473"/>
      <c r="AQ32" s="471"/>
      <c r="AR32" s="472"/>
      <c r="AS32" s="472"/>
      <c r="AT32" s="473"/>
      <c r="AU32" s="503"/>
      <c r="AV32" s="504"/>
      <c r="AW32" s="504"/>
      <c r="AX32" s="505"/>
      <c r="AY32" s="268" t="s">
        <v>920</v>
      </c>
      <c r="AZ32" s="269"/>
      <c r="BA32" s="269"/>
      <c r="BB32" s="270"/>
      <c r="BC32" s="503"/>
      <c r="BD32" s="504"/>
      <c r="BE32" s="504"/>
      <c r="BF32" s="505"/>
      <c r="BG32" s="268" t="s">
        <v>920</v>
      </c>
      <c r="BH32" s="269"/>
      <c r="BI32" s="269"/>
      <c r="BJ32" s="270"/>
      <c r="BK32" s="503"/>
      <c r="BL32" s="504"/>
      <c r="BM32" s="504"/>
      <c r="BN32" s="505"/>
      <c r="BO32" s="321" t="str">
        <f t="shared" si="1"/>
        <v>n.é.</v>
      </c>
      <c r="BP32" s="322"/>
    </row>
    <row r="33" spans="1:68" ht="20.100000000000001" customHeight="1">
      <c r="A33" s="372" t="s">
        <v>182</v>
      </c>
      <c r="B33" s="373"/>
      <c r="C33" s="397" t="s">
        <v>284</v>
      </c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9"/>
      <c r="AC33" s="409" t="s">
        <v>285</v>
      </c>
      <c r="AD33" s="410"/>
      <c r="AE33" s="471" t="str">
        <f t="shared" si="32"/>
        <v/>
      </c>
      <c r="AF33" s="472"/>
      <c r="AG33" s="472"/>
      <c r="AH33" s="473"/>
      <c r="AI33" s="471"/>
      <c r="AJ33" s="472"/>
      <c r="AK33" s="472"/>
      <c r="AL33" s="473"/>
      <c r="AM33" s="471"/>
      <c r="AN33" s="472"/>
      <c r="AO33" s="472"/>
      <c r="AP33" s="473"/>
      <c r="AQ33" s="471"/>
      <c r="AR33" s="472"/>
      <c r="AS33" s="472"/>
      <c r="AT33" s="473"/>
      <c r="AU33" s="503"/>
      <c r="AV33" s="504"/>
      <c r="AW33" s="504"/>
      <c r="AX33" s="505"/>
      <c r="AY33" s="268" t="s">
        <v>920</v>
      </c>
      <c r="AZ33" s="269"/>
      <c r="BA33" s="269"/>
      <c r="BB33" s="270"/>
      <c r="BC33" s="503"/>
      <c r="BD33" s="504"/>
      <c r="BE33" s="504"/>
      <c r="BF33" s="505"/>
      <c r="BG33" s="268" t="s">
        <v>920</v>
      </c>
      <c r="BH33" s="269"/>
      <c r="BI33" s="269"/>
      <c r="BJ33" s="270"/>
      <c r="BK33" s="503"/>
      <c r="BL33" s="504"/>
      <c r="BM33" s="504"/>
      <c r="BN33" s="505"/>
      <c r="BO33" s="321" t="str">
        <f t="shared" si="1"/>
        <v>n.é.</v>
      </c>
      <c r="BP33" s="322"/>
    </row>
    <row r="34" spans="1:68" ht="20.100000000000001" customHeight="1">
      <c r="A34" s="372" t="s">
        <v>183</v>
      </c>
      <c r="B34" s="373"/>
      <c r="C34" s="397" t="s">
        <v>286</v>
      </c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9"/>
      <c r="AC34" s="409" t="s">
        <v>287</v>
      </c>
      <c r="AD34" s="410"/>
      <c r="AE34" s="471" t="str">
        <f t="shared" si="32"/>
        <v/>
      </c>
      <c r="AF34" s="472"/>
      <c r="AG34" s="472"/>
      <c r="AH34" s="473"/>
      <c r="AI34" s="471"/>
      <c r="AJ34" s="472"/>
      <c r="AK34" s="472"/>
      <c r="AL34" s="473"/>
      <c r="AM34" s="471"/>
      <c r="AN34" s="472"/>
      <c r="AO34" s="472"/>
      <c r="AP34" s="473"/>
      <c r="AQ34" s="471"/>
      <c r="AR34" s="472"/>
      <c r="AS34" s="472"/>
      <c r="AT34" s="473"/>
      <c r="AU34" s="503"/>
      <c r="AV34" s="504"/>
      <c r="AW34" s="504"/>
      <c r="AX34" s="505"/>
      <c r="AY34" s="268" t="s">
        <v>920</v>
      </c>
      <c r="AZ34" s="269"/>
      <c r="BA34" s="269"/>
      <c r="BB34" s="270"/>
      <c r="BC34" s="503"/>
      <c r="BD34" s="504"/>
      <c r="BE34" s="504"/>
      <c r="BF34" s="505"/>
      <c r="BG34" s="268" t="s">
        <v>920</v>
      </c>
      <c r="BH34" s="269"/>
      <c r="BI34" s="269"/>
      <c r="BJ34" s="270"/>
      <c r="BK34" s="503"/>
      <c r="BL34" s="504"/>
      <c r="BM34" s="504"/>
      <c r="BN34" s="505"/>
      <c r="BO34" s="321" t="str">
        <f t="shared" si="1"/>
        <v>n.é.</v>
      </c>
      <c r="BP34" s="322"/>
    </row>
    <row r="35" spans="1:68" ht="20.100000000000001" customHeight="1">
      <c r="A35" s="372" t="s">
        <v>184</v>
      </c>
      <c r="B35" s="373"/>
      <c r="C35" s="397" t="s">
        <v>288</v>
      </c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9"/>
      <c r="AC35" s="409" t="s">
        <v>289</v>
      </c>
      <c r="AD35" s="410"/>
      <c r="AE35" s="471" t="str">
        <f t="shared" si="32"/>
        <v/>
      </c>
      <c r="AF35" s="472"/>
      <c r="AG35" s="472"/>
      <c r="AH35" s="473"/>
      <c r="AI35" s="471"/>
      <c r="AJ35" s="472"/>
      <c r="AK35" s="472"/>
      <c r="AL35" s="473"/>
      <c r="AM35" s="471"/>
      <c r="AN35" s="472"/>
      <c r="AO35" s="472"/>
      <c r="AP35" s="473"/>
      <c r="AQ35" s="471"/>
      <c r="AR35" s="472"/>
      <c r="AS35" s="472"/>
      <c r="AT35" s="473"/>
      <c r="AU35" s="503"/>
      <c r="AV35" s="504"/>
      <c r="AW35" s="504"/>
      <c r="AX35" s="505"/>
      <c r="AY35" s="268" t="s">
        <v>920</v>
      </c>
      <c r="AZ35" s="269"/>
      <c r="BA35" s="269"/>
      <c r="BB35" s="270"/>
      <c r="BC35" s="503"/>
      <c r="BD35" s="504"/>
      <c r="BE35" s="504"/>
      <c r="BF35" s="505"/>
      <c r="BG35" s="268" t="s">
        <v>920</v>
      </c>
      <c r="BH35" s="269"/>
      <c r="BI35" s="269"/>
      <c r="BJ35" s="270"/>
      <c r="BK35" s="503"/>
      <c r="BL35" s="504"/>
      <c r="BM35" s="504"/>
      <c r="BN35" s="505"/>
      <c r="BO35" s="321" t="str">
        <f t="shared" si="1"/>
        <v>n.é.</v>
      </c>
      <c r="BP35" s="322"/>
    </row>
    <row r="36" spans="1:68" ht="20.100000000000001" customHeight="1">
      <c r="A36" s="372" t="s">
        <v>185</v>
      </c>
      <c r="B36" s="373"/>
      <c r="C36" s="397" t="s">
        <v>290</v>
      </c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9"/>
      <c r="AC36" s="409" t="s">
        <v>291</v>
      </c>
      <c r="AD36" s="410"/>
      <c r="AE36" s="471" t="str">
        <f t="shared" si="32"/>
        <v/>
      </c>
      <c r="AF36" s="472"/>
      <c r="AG36" s="472"/>
      <c r="AH36" s="473"/>
      <c r="AI36" s="471"/>
      <c r="AJ36" s="472"/>
      <c r="AK36" s="472"/>
      <c r="AL36" s="473"/>
      <c r="AM36" s="471"/>
      <c r="AN36" s="472"/>
      <c r="AO36" s="472"/>
      <c r="AP36" s="473"/>
      <c r="AQ36" s="471"/>
      <c r="AR36" s="472"/>
      <c r="AS36" s="472"/>
      <c r="AT36" s="473"/>
      <c r="AU36" s="503"/>
      <c r="AV36" s="504"/>
      <c r="AW36" s="504"/>
      <c r="AX36" s="505"/>
      <c r="AY36" s="268" t="s">
        <v>920</v>
      </c>
      <c r="AZ36" s="269"/>
      <c r="BA36" s="269"/>
      <c r="BB36" s="270"/>
      <c r="BC36" s="503"/>
      <c r="BD36" s="504"/>
      <c r="BE36" s="504"/>
      <c r="BF36" s="505"/>
      <c r="BG36" s="268" t="s">
        <v>920</v>
      </c>
      <c r="BH36" s="269"/>
      <c r="BI36" s="269"/>
      <c r="BJ36" s="270"/>
      <c r="BK36" s="503"/>
      <c r="BL36" s="504"/>
      <c r="BM36" s="504"/>
      <c r="BN36" s="505"/>
      <c r="BO36" s="321" t="str">
        <f t="shared" si="1"/>
        <v>n.é.</v>
      </c>
      <c r="BP36" s="322"/>
    </row>
    <row r="37" spans="1:68" ht="20.100000000000001" customHeight="1">
      <c r="A37" s="372" t="s">
        <v>186</v>
      </c>
      <c r="B37" s="373"/>
      <c r="C37" s="397" t="s">
        <v>292</v>
      </c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9"/>
      <c r="AC37" s="409" t="s">
        <v>293</v>
      </c>
      <c r="AD37" s="410"/>
      <c r="AE37" s="471" t="str">
        <f t="shared" si="32"/>
        <v/>
      </c>
      <c r="AF37" s="472"/>
      <c r="AG37" s="472"/>
      <c r="AH37" s="473"/>
      <c r="AI37" s="471"/>
      <c r="AJ37" s="472"/>
      <c r="AK37" s="472"/>
      <c r="AL37" s="473"/>
      <c r="AM37" s="471"/>
      <c r="AN37" s="472"/>
      <c r="AO37" s="472"/>
      <c r="AP37" s="473"/>
      <c r="AQ37" s="471"/>
      <c r="AR37" s="472"/>
      <c r="AS37" s="472"/>
      <c r="AT37" s="473"/>
      <c r="AU37" s="503"/>
      <c r="AV37" s="504"/>
      <c r="AW37" s="504"/>
      <c r="AX37" s="505"/>
      <c r="AY37" s="268" t="s">
        <v>920</v>
      </c>
      <c r="AZ37" s="269"/>
      <c r="BA37" s="269"/>
      <c r="BB37" s="270"/>
      <c r="BC37" s="503"/>
      <c r="BD37" s="504"/>
      <c r="BE37" s="504"/>
      <c r="BF37" s="505"/>
      <c r="BG37" s="268" t="s">
        <v>920</v>
      </c>
      <c r="BH37" s="269"/>
      <c r="BI37" s="269"/>
      <c r="BJ37" s="270"/>
      <c r="BK37" s="503"/>
      <c r="BL37" s="504"/>
      <c r="BM37" s="504"/>
      <c r="BN37" s="505"/>
      <c r="BO37" s="321" t="str">
        <f t="shared" si="1"/>
        <v>n.é.</v>
      </c>
      <c r="BP37" s="322"/>
    </row>
    <row r="38" spans="1:68" s="3" customFormat="1" ht="20.100000000000001" customHeight="1">
      <c r="A38" s="464" t="s">
        <v>187</v>
      </c>
      <c r="B38" s="465"/>
      <c r="C38" s="498" t="s">
        <v>294</v>
      </c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500"/>
      <c r="AC38" s="552" t="s">
        <v>295</v>
      </c>
      <c r="AD38" s="553"/>
      <c r="AE38" s="461">
        <f>SUM(AE33:AH37)</f>
        <v>0</v>
      </c>
      <c r="AF38" s="462"/>
      <c r="AG38" s="462"/>
      <c r="AH38" s="463"/>
      <c r="AI38" s="461">
        <f t="shared" ref="AI38" si="33">SUM(AI33:AL37)</f>
        <v>0</v>
      </c>
      <c r="AJ38" s="462"/>
      <c r="AK38" s="462"/>
      <c r="AL38" s="463"/>
      <c r="AM38" s="461">
        <f t="shared" ref="AM38" si="34">SUM(AM33:AP37)</f>
        <v>0</v>
      </c>
      <c r="AN38" s="462"/>
      <c r="AO38" s="462"/>
      <c r="AP38" s="463"/>
      <c r="AQ38" s="461">
        <f t="shared" ref="AQ38" si="35">SUM(AQ33:AT37)</f>
        <v>0</v>
      </c>
      <c r="AR38" s="462"/>
      <c r="AS38" s="462"/>
      <c r="AT38" s="463"/>
      <c r="AU38" s="461">
        <f t="shared" ref="AU38" si="36">SUM(AU33:AX37)</f>
        <v>0</v>
      </c>
      <c r="AV38" s="462"/>
      <c r="AW38" s="462"/>
      <c r="AX38" s="463"/>
      <c r="AY38" s="458" t="s">
        <v>920</v>
      </c>
      <c r="AZ38" s="459"/>
      <c r="BA38" s="459"/>
      <c r="BB38" s="460"/>
      <c r="BC38" s="461">
        <f t="shared" ref="BC38" si="37">SUM(BC33:BF37)</f>
        <v>0</v>
      </c>
      <c r="BD38" s="462"/>
      <c r="BE38" s="462"/>
      <c r="BF38" s="463"/>
      <c r="BG38" s="458" t="s">
        <v>920</v>
      </c>
      <c r="BH38" s="459"/>
      <c r="BI38" s="459"/>
      <c r="BJ38" s="460"/>
      <c r="BK38" s="461">
        <f t="shared" ref="BK38" si="38">SUM(BK33:BN37)</f>
        <v>0</v>
      </c>
      <c r="BL38" s="462"/>
      <c r="BM38" s="462"/>
      <c r="BN38" s="463"/>
      <c r="BO38" s="506" t="str">
        <f t="shared" si="1"/>
        <v>n.é.</v>
      </c>
      <c r="BP38" s="507"/>
    </row>
    <row r="39" spans="1:68" ht="20.100000000000001" customHeight="1">
      <c r="A39" s="372" t="s">
        <v>188</v>
      </c>
      <c r="B39" s="373"/>
      <c r="C39" s="397" t="s">
        <v>296</v>
      </c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9"/>
      <c r="AC39" s="409" t="s">
        <v>297</v>
      </c>
      <c r="AD39" s="410"/>
      <c r="AE39" s="471" t="str">
        <f t="shared" ref="AE39" si="39">IF(SUM(AI39:AP39)=0,"",SUM(AI39:AP39))</f>
        <v/>
      </c>
      <c r="AF39" s="472"/>
      <c r="AG39" s="472"/>
      <c r="AH39" s="473"/>
      <c r="AI39" s="471"/>
      <c r="AJ39" s="472"/>
      <c r="AK39" s="472"/>
      <c r="AL39" s="473"/>
      <c r="AM39" s="471"/>
      <c r="AN39" s="472"/>
      <c r="AO39" s="472"/>
      <c r="AP39" s="473"/>
      <c r="AQ39" s="471"/>
      <c r="AR39" s="472"/>
      <c r="AS39" s="472"/>
      <c r="AT39" s="473"/>
      <c r="AU39" s="503"/>
      <c r="AV39" s="504"/>
      <c r="AW39" s="504"/>
      <c r="AX39" s="505"/>
      <c r="AY39" s="268" t="s">
        <v>920</v>
      </c>
      <c r="AZ39" s="269"/>
      <c r="BA39" s="269"/>
      <c r="BB39" s="270"/>
      <c r="BC39" s="503"/>
      <c r="BD39" s="504"/>
      <c r="BE39" s="504"/>
      <c r="BF39" s="505"/>
      <c r="BG39" s="268" t="s">
        <v>920</v>
      </c>
      <c r="BH39" s="269"/>
      <c r="BI39" s="269"/>
      <c r="BJ39" s="270"/>
      <c r="BK39" s="503"/>
      <c r="BL39" s="504"/>
      <c r="BM39" s="504"/>
      <c r="BN39" s="505"/>
      <c r="BO39" s="321" t="str">
        <f t="shared" si="1"/>
        <v>n.é.</v>
      </c>
      <c r="BP39" s="322"/>
    </row>
    <row r="40" spans="1:68" s="3" customFormat="1" ht="20.100000000000001" customHeight="1">
      <c r="A40" s="464" t="s">
        <v>189</v>
      </c>
      <c r="B40" s="465"/>
      <c r="C40" s="498" t="s">
        <v>298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500"/>
      <c r="AC40" s="552" t="s">
        <v>299</v>
      </c>
      <c r="AD40" s="553"/>
      <c r="AE40" s="461">
        <f>SUM(AE29:AH32,AE38:AH39)</f>
        <v>0</v>
      </c>
      <c r="AF40" s="462"/>
      <c r="AG40" s="462"/>
      <c r="AH40" s="463"/>
      <c r="AI40" s="461">
        <f t="shared" ref="AI40" si="40">AI29+AI30+AI31+AI32+AI38+AI39</f>
        <v>0</v>
      </c>
      <c r="AJ40" s="462"/>
      <c r="AK40" s="462"/>
      <c r="AL40" s="463"/>
      <c r="AM40" s="461">
        <f t="shared" ref="AM40" si="41">AM29+AM30+AM31+AM32+AM38+AM39</f>
        <v>0</v>
      </c>
      <c r="AN40" s="462"/>
      <c r="AO40" s="462"/>
      <c r="AP40" s="463"/>
      <c r="AQ40" s="461">
        <f t="shared" ref="AQ40" si="42">AQ29+AQ30+AQ31+AQ32+AQ38+AQ39</f>
        <v>0</v>
      </c>
      <c r="AR40" s="462"/>
      <c r="AS40" s="462"/>
      <c r="AT40" s="463"/>
      <c r="AU40" s="461">
        <f t="shared" ref="AU40" si="43">AU29+AU30+AU31+AU32+AU38+AU39</f>
        <v>0</v>
      </c>
      <c r="AV40" s="462"/>
      <c r="AW40" s="462"/>
      <c r="AX40" s="463"/>
      <c r="AY40" s="458" t="s">
        <v>920</v>
      </c>
      <c r="AZ40" s="459"/>
      <c r="BA40" s="459"/>
      <c r="BB40" s="460"/>
      <c r="BC40" s="461">
        <f t="shared" ref="BC40" si="44">BC29+BC30+BC31+BC32+BC38+BC39</f>
        <v>0</v>
      </c>
      <c r="BD40" s="462"/>
      <c r="BE40" s="462"/>
      <c r="BF40" s="463"/>
      <c r="BG40" s="458" t="s">
        <v>920</v>
      </c>
      <c r="BH40" s="459"/>
      <c r="BI40" s="459"/>
      <c r="BJ40" s="460"/>
      <c r="BK40" s="461">
        <f t="shared" ref="BK40" si="45">BK29+BK30+BK31+BK32+BK38+BK39</f>
        <v>0</v>
      </c>
      <c r="BL40" s="462"/>
      <c r="BM40" s="462"/>
      <c r="BN40" s="463"/>
      <c r="BO40" s="506" t="str">
        <f t="shared" si="1"/>
        <v>n.é.</v>
      </c>
      <c r="BP40" s="507"/>
    </row>
    <row r="41" spans="1:68" ht="20.100000000000001" customHeight="1">
      <c r="A41" s="372" t="s">
        <v>190</v>
      </c>
      <c r="B41" s="373"/>
      <c r="C41" s="397" t="s">
        <v>300</v>
      </c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9"/>
      <c r="AC41" s="409" t="s">
        <v>301</v>
      </c>
      <c r="AD41" s="410"/>
      <c r="AE41" s="471" t="str">
        <f t="shared" ref="AE41" si="46">IF(SUM(AI41:AP41)=0,"",SUM(AI41:AP41))</f>
        <v/>
      </c>
      <c r="AF41" s="472"/>
      <c r="AG41" s="472"/>
      <c r="AH41" s="473"/>
      <c r="AI41" s="471"/>
      <c r="AJ41" s="472"/>
      <c r="AK41" s="472"/>
      <c r="AL41" s="473"/>
      <c r="AM41" s="471"/>
      <c r="AN41" s="472"/>
      <c r="AO41" s="472"/>
      <c r="AP41" s="473"/>
      <c r="AQ41" s="471"/>
      <c r="AR41" s="472"/>
      <c r="AS41" s="472"/>
      <c r="AT41" s="473"/>
      <c r="AU41" s="503"/>
      <c r="AV41" s="504"/>
      <c r="AW41" s="504"/>
      <c r="AX41" s="505"/>
      <c r="AY41" s="268" t="s">
        <v>920</v>
      </c>
      <c r="AZ41" s="269"/>
      <c r="BA41" s="269"/>
      <c r="BB41" s="270"/>
      <c r="BC41" s="503"/>
      <c r="BD41" s="504"/>
      <c r="BE41" s="504"/>
      <c r="BF41" s="505"/>
      <c r="BG41" s="268" t="s">
        <v>920</v>
      </c>
      <c r="BH41" s="269"/>
      <c r="BI41" s="269"/>
      <c r="BJ41" s="270"/>
      <c r="BK41" s="503"/>
      <c r="BL41" s="504"/>
      <c r="BM41" s="504"/>
      <c r="BN41" s="505"/>
      <c r="BO41" s="321" t="str">
        <f t="shared" si="1"/>
        <v>n.é.</v>
      </c>
      <c r="BP41" s="322"/>
    </row>
    <row r="42" spans="1:68" ht="20.100000000000001" customHeight="1">
      <c r="A42" s="372" t="s">
        <v>191</v>
      </c>
      <c r="B42" s="373"/>
      <c r="C42" s="397" t="s">
        <v>302</v>
      </c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9"/>
      <c r="AC42" s="409" t="s">
        <v>303</v>
      </c>
      <c r="AD42" s="410"/>
      <c r="AE42" s="471" t="str">
        <f t="shared" ref="AE42:AE51" si="47">IF(SUM(AI42:AP42)=0,"",SUM(AI42:AP42))</f>
        <v/>
      </c>
      <c r="AF42" s="472"/>
      <c r="AG42" s="472"/>
      <c r="AH42" s="473"/>
      <c r="AI42" s="471"/>
      <c r="AJ42" s="472"/>
      <c r="AK42" s="472"/>
      <c r="AL42" s="473"/>
      <c r="AM42" s="471"/>
      <c r="AN42" s="472"/>
      <c r="AO42" s="472"/>
      <c r="AP42" s="473"/>
      <c r="AQ42" s="471"/>
      <c r="AR42" s="472"/>
      <c r="AS42" s="472"/>
      <c r="AT42" s="473"/>
      <c r="AU42" s="503"/>
      <c r="AV42" s="504"/>
      <c r="AW42" s="504"/>
      <c r="AX42" s="505"/>
      <c r="AY42" s="268" t="s">
        <v>920</v>
      </c>
      <c r="AZ42" s="269"/>
      <c r="BA42" s="269"/>
      <c r="BB42" s="270"/>
      <c r="BC42" s="503"/>
      <c r="BD42" s="504"/>
      <c r="BE42" s="504"/>
      <c r="BF42" s="505"/>
      <c r="BG42" s="268" t="s">
        <v>920</v>
      </c>
      <c r="BH42" s="269"/>
      <c r="BI42" s="269"/>
      <c r="BJ42" s="270"/>
      <c r="BK42" s="503"/>
      <c r="BL42" s="504"/>
      <c r="BM42" s="504"/>
      <c r="BN42" s="505"/>
      <c r="BO42" s="321" t="str">
        <f t="shared" si="1"/>
        <v>n.é.</v>
      </c>
      <c r="BP42" s="322"/>
    </row>
    <row r="43" spans="1:68" ht="20.100000000000001" customHeight="1">
      <c r="A43" s="372" t="s">
        <v>192</v>
      </c>
      <c r="B43" s="373"/>
      <c r="C43" s="397" t="s">
        <v>304</v>
      </c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9"/>
      <c r="AC43" s="409" t="s">
        <v>305</v>
      </c>
      <c r="AD43" s="410"/>
      <c r="AE43" s="471">
        <f t="shared" si="47"/>
        <v>310</v>
      </c>
      <c r="AF43" s="472"/>
      <c r="AG43" s="472"/>
      <c r="AH43" s="473"/>
      <c r="AI43" s="471"/>
      <c r="AJ43" s="472"/>
      <c r="AK43" s="472"/>
      <c r="AL43" s="473"/>
      <c r="AM43" s="471">
        <v>310</v>
      </c>
      <c r="AN43" s="472"/>
      <c r="AO43" s="472"/>
      <c r="AP43" s="473"/>
      <c r="AQ43" s="471"/>
      <c r="AR43" s="472"/>
      <c r="AS43" s="472"/>
      <c r="AT43" s="473"/>
      <c r="AU43" s="471"/>
      <c r="AV43" s="472"/>
      <c r="AW43" s="472"/>
      <c r="AX43" s="473"/>
      <c r="AY43" s="474" t="s">
        <v>920</v>
      </c>
      <c r="AZ43" s="475"/>
      <c r="BA43" s="475"/>
      <c r="BB43" s="476"/>
      <c r="BC43" s="471"/>
      <c r="BD43" s="472"/>
      <c r="BE43" s="472"/>
      <c r="BF43" s="473"/>
      <c r="BG43" s="474" t="s">
        <v>920</v>
      </c>
      <c r="BH43" s="475"/>
      <c r="BI43" s="475"/>
      <c r="BJ43" s="476"/>
      <c r="BK43" s="471"/>
      <c r="BL43" s="472"/>
      <c r="BM43" s="472"/>
      <c r="BN43" s="473"/>
      <c r="BO43" s="441" t="str">
        <f t="shared" si="1"/>
        <v>n.é.</v>
      </c>
      <c r="BP43" s="442"/>
    </row>
    <row r="44" spans="1:68" ht="20.100000000000001" customHeight="1">
      <c r="A44" s="372" t="s">
        <v>193</v>
      </c>
      <c r="B44" s="373"/>
      <c r="C44" s="397" t="s">
        <v>306</v>
      </c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9"/>
      <c r="AC44" s="409" t="s">
        <v>307</v>
      </c>
      <c r="AD44" s="410"/>
      <c r="AE44" s="471" t="str">
        <f t="shared" si="47"/>
        <v/>
      </c>
      <c r="AF44" s="472"/>
      <c r="AG44" s="472"/>
      <c r="AH44" s="473"/>
      <c r="AI44" s="471"/>
      <c r="AJ44" s="472"/>
      <c r="AK44" s="472"/>
      <c r="AL44" s="473"/>
      <c r="AM44" s="471"/>
      <c r="AN44" s="472"/>
      <c r="AO44" s="472"/>
      <c r="AP44" s="473"/>
      <c r="AQ44" s="471"/>
      <c r="AR44" s="472"/>
      <c r="AS44" s="472"/>
      <c r="AT44" s="473"/>
      <c r="AU44" s="471"/>
      <c r="AV44" s="472"/>
      <c r="AW44" s="472"/>
      <c r="AX44" s="473"/>
      <c r="AY44" s="474" t="s">
        <v>920</v>
      </c>
      <c r="AZ44" s="475"/>
      <c r="BA44" s="475"/>
      <c r="BB44" s="476"/>
      <c r="BC44" s="471"/>
      <c r="BD44" s="472"/>
      <c r="BE44" s="472"/>
      <c r="BF44" s="473"/>
      <c r="BG44" s="474" t="s">
        <v>920</v>
      </c>
      <c r="BH44" s="475"/>
      <c r="BI44" s="475"/>
      <c r="BJ44" s="476"/>
      <c r="BK44" s="471"/>
      <c r="BL44" s="472"/>
      <c r="BM44" s="472"/>
      <c r="BN44" s="473"/>
      <c r="BO44" s="441" t="str">
        <f t="shared" si="1"/>
        <v>n.é.</v>
      </c>
      <c r="BP44" s="442"/>
    </row>
    <row r="45" spans="1:68" ht="20.100000000000001" customHeight="1">
      <c r="A45" s="372" t="s">
        <v>194</v>
      </c>
      <c r="B45" s="373"/>
      <c r="C45" s="397" t="s">
        <v>308</v>
      </c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9"/>
      <c r="AC45" s="409" t="s">
        <v>309</v>
      </c>
      <c r="AD45" s="410"/>
      <c r="AE45" s="471" t="str">
        <f t="shared" si="47"/>
        <v/>
      </c>
      <c r="AF45" s="472"/>
      <c r="AG45" s="472"/>
      <c r="AH45" s="473"/>
      <c r="AI45" s="471"/>
      <c r="AJ45" s="472"/>
      <c r="AK45" s="472"/>
      <c r="AL45" s="473"/>
      <c r="AM45" s="471"/>
      <c r="AN45" s="472"/>
      <c r="AO45" s="472"/>
      <c r="AP45" s="473"/>
      <c r="AQ45" s="471"/>
      <c r="AR45" s="472"/>
      <c r="AS45" s="472"/>
      <c r="AT45" s="473"/>
      <c r="AU45" s="471"/>
      <c r="AV45" s="472"/>
      <c r="AW45" s="472"/>
      <c r="AX45" s="473"/>
      <c r="AY45" s="474" t="s">
        <v>920</v>
      </c>
      <c r="AZ45" s="475"/>
      <c r="BA45" s="475"/>
      <c r="BB45" s="476"/>
      <c r="BC45" s="471"/>
      <c r="BD45" s="472"/>
      <c r="BE45" s="472"/>
      <c r="BF45" s="473"/>
      <c r="BG45" s="474" t="s">
        <v>920</v>
      </c>
      <c r="BH45" s="475"/>
      <c r="BI45" s="475"/>
      <c r="BJ45" s="476"/>
      <c r="BK45" s="471"/>
      <c r="BL45" s="472"/>
      <c r="BM45" s="472"/>
      <c r="BN45" s="473"/>
      <c r="BO45" s="441" t="str">
        <f t="shared" si="1"/>
        <v>n.é.</v>
      </c>
      <c r="BP45" s="442"/>
    </row>
    <row r="46" spans="1:68" ht="20.100000000000001" customHeight="1">
      <c r="A46" s="372" t="s">
        <v>195</v>
      </c>
      <c r="B46" s="373"/>
      <c r="C46" s="397" t="s">
        <v>310</v>
      </c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9"/>
      <c r="AC46" s="409" t="s">
        <v>311</v>
      </c>
      <c r="AD46" s="410"/>
      <c r="AE46" s="471" t="str">
        <f t="shared" si="47"/>
        <v/>
      </c>
      <c r="AF46" s="472"/>
      <c r="AG46" s="472"/>
      <c r="AH46" s="473"/>
      <c r="AI46" s="471"/>
      <c r="AJ46" s="472"/>
      <c r="AK46" s="472"/>
      <c r="AL46" s="473"/>
      <c r="AM46" s="471"/>
      <c r="AN46" s="472"/>
      <c r="AO46" s="472"/>
      <c r="AP46" s="473"/>
      <c r="AQ46" s="471"/>
      <c r="AR46" s="472"/>
      <c r="AS46" s="472"/>
      <c r="AT46" s="473"/>
      <c r="AU46" s="471"/>
      <c r="AV46" s="472"/>
      <c r="AW46" s="472"/>
      <c r="AX46" s="473"/>
      <c r="AY46" s="474" t="s">
        <v>920</v>
      </c>
      <c r="AZ46" s="475"/>
      <c r="BA46" s="475"/>
      <c r="BB46" s="476"/>
      <c r="BC46" s="471"/>
      <c r="BD46" s="472"/>
      <c r="BE46" s="472"/>
      <c r="BF46" s="473"/>
      <c r="BG46" s="474" t="s">
        <v>920</v>
      </c>
      <c r="BH46" s="475"/>
      <c r="BI46" s="475"/>
      <c r="BJ46" s="476"/>
      <c r="BK46" s="471"/>
      <c r="BL46" s="472"/>
      <c r="BM46" s="472"/>
      <c r="BN46" s="473"/>
      <c r="BO46" s="441" t="str">
        <f t="shared" si="1"/>
        <v>n.é.</v>
      </c>
      <c r="BP46" s="442"/>
    </row>
    <row r="47" spans="1:68" ht="20.100000000000001" customHeight="1">
      <c r="A47" s="372" t="s">
        <v>196</v>
      </c>
      <c r="B47" s="373"/>
      <c r="C47" s="397" t="s">
        <v>312</v>
      </c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9"/>
      <c r="AC47" s="409" t="s">
        <v>313</v>
      </c>
      <c r="AD47" s="410"/>
      <c r="AE47" s="471" t="str">
        <f t="shared" si="47"/>
        <v/>
      </c>
      <c r="AF47" s="472"/>
      <c r="AG47" s="472"/>
      <c r="AH47" s="473"/>
      <c r="AI47" s="471"/>
      <c r="AJ47" s="472"/>
      <c r="AK47" s="472"/>
      <c r="AL47" s="473"/>
      <c r="AM47" s="471"/>
      <c r="AN47" s="472"/>
      <c r="AO47" s="472"/>
      <c r="AP47" s="473"/>
      <c r="AQ47" s="471"/>
      <c r="AR47" s="472"/>
      <c r="AS47" s="472"/>
      <c r="AT47" s="473"/>
      <c r="AU47" s="471"/>
      <c r="AV47" s="472"/>
      <c r="AW47" s="472"/>
      <c r="AX47" s="473"/>
      <c r="AY47" s="474" t="s">
        <v>920</v>
      </c>
      <c r="AZ47" s="475"/>
      <c r="BA47" s="475"/>
      <c r="BB47" s="476"/>
      <c r="BC47" s="471"/>
      <c r="BD47" s="472"/>
      <c r="BE47" s="472"/>
      <c r="BF47" s="473"/>
      <c r="BG47" s="474" t="s">
        <v>920</v>
      </c>
      <c r="BH47" s="475"/>
      <c r="BI47" s="475"/>
      <c r="BJ47" s="476"/>
      <c r="BK47" s="471"/>
      <c r="BL47" s="472"/>
      <c r="BM47" s="472"/>
      <c r="BN47" s="473"/>
      <c r="BO47" s="441" t="str">
        <f t="shared" si="1"/>
        <v>n.é.</v>
      </c>
      <c r="BP47" s="442"/>
    </row>
    <row r="48" spans="1:68" ht="20.100000000000001" customHeight="1">
      <c r="A48" s="372" t="s">
        <v>197</v>
      </c>
      <c r="B48" s="373"/>
      <c r="C48" s="397" t="s">
        <v>314</v>
      </c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9"/>
      <c r="AC48" s="409" t="s">
        <v>315</v>
      </c>
      <c r="AD48" s="410"/>
      <c r="AE48" s="471" t="str">
        <f t="shared" si="47"/>
        <v/>
      </c>
      <c r="AF48" s="472"/>
      <c r="AG48" s="472"/>
      <c r="AH48" s="473"/>
      <c r="AI48" s="471"/>
      <c r="AJ48" s="472"/>
      <c r="AK48" s="472"/>
      <c r="AL48" s="473"/>
      <c r="AM48" s="471"/>
      <c r="AN48" s="472"/>
      <c r="AO48" s="472"/>
      <c r="AP48" s="473"/>
      <c r="AQ48" s="471"/>
      <c r="AR48" s="472"/>
      <c r="AS48" s="472"/>
      <c r="AT48" s="473"/>
      <c r="AU48" s="471"/>
      <c r="AV48" s="472"/>
      <c r="AW48" s="472"/>
      <c r="AX48" s="473"/>
      <c r="AY48" s="474" t="s">
        <v>920</v>
      </c>
      <c r="AZ48" s="475"/>
      <c r="BA48" s="475"/>
      <c r="BB48" s="476"/>
      <c r="BC48" s="471"/>
      <c r="BD48" s="472"/>
      <c r="BE48" s="472"/>
      <c r="BF48" s="473"/>
      <c r="BG48" s="474" t="s">
        <v>920</v>
      </c>
      <c r="BH48" s="475"/>
      <c r="BI48" s="475"/>
      <c r="BJ48" s="476"/>
      <c r="BK48" s="471"/>
      <c r="BL48" s="472"/>
      <c r="BM48" s="472"/>
      <c r="BN48" s="473"/>
      <c r="BO48" s="441" t="str">
        <f t="shared" si="1"/>
        <v>n.é.</v>
      </c>
      <c r="BP48" s="442"/>
    </row>
    <row r="49" spans="1:68" ht="20.100000000000001" customHeight="1">
      <c r="A49" s="372" t="s">
        <v>198</v>
      </c>
      <c r="B49" s="373"/>
      <c r="C49" s="397" t="s">
        <v>316</v>
      </c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9"/>
      <c r="AC49" s="409" t="s">
        <v>317</v>
      </c>
      <c r="AD49" s="410"/>
      <c r="AE49" s="471" t="str">
        <f t="shared" si="47"/>
        <v/>
      </c>
      <c r="AF49" s="472"/>
      <c r="AG49" s="472"/>
      <c r="AH49" s="473"/>
      <c r="AI49" s="471"/>
      <c r="AJ49" s="472"/>
      <c r="AK49" s="472"/>
      <c r="AL49" s="473"/>
      <c r="AM49" s="471"/>
      <c r="AN49" s="472"/>
      <c r="AO49" s="472"/>
      <c r="AP49" s="473"/>
      <c r="AQ49" s="471"/>
      <c r="AR49" s="472"/>
      <c r="AS49" s="472"/>
      <c r="AT49" s="473"/>
      <c r="AU49" s="471"/>
      <c r="AV49" s="472"/>
      <c r="AW49" s="472"/>
      <c r="AX49" s="473"/>
      <c r="AY49" s="474" t="s">
        <v>920</v>
      </c>
      <c r="AZ49" s="475"/>
      <c r="BA49" s="475"/>
      <c r="BB49" s="476"/>
      <c r="BC49" s="471"/>
      <c r="BD49" s="472"/>
      <c r="BE49" s="472"/>
      <c r="BF49" s="473"/>
      <c r="BG49" s="474" t="s">
        <v>920</v>
      </c>
      <c r="BH49" s="475"/>
      <c r="BI49" s="475"/>
      <c r="BJ49" s="476"/>
      <c r="BK49" s="471"/>
      <c r="BL49" s="472"/>
      <c r="BM49" s="472"/>
      <c r="BN49" s="473"/>
      <c r="BO49" s="441" t="str">
        <f t="shared" si="1"/>
        <v>n.é.</v>
      </c>
      <c r="BP49" s="442"/>
    </row>
    <row r="50" spans="1:68" ht="20.100000000000001" customHeight="1">
      <c r="A50" s="372" t="s">
        <v>199</v>
      </c>
      <c r="B50" s="373"/>
      <c r="C50" s="397" t="s">
        <v>726</v>
      </c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9"/>
      <c r="AC50" s="409" t="s">
        <v>319</v>
      </c>
      <c r="AD50" s="410"/>
      <c r="AE50" s="471" t="str">
        <f t="shared" si="47"/>
        <v/>
      </c>
      <c r="AF50" s="472"/>
      <c r="AG50" s="472"/>
      <c r="AH50" s="473"/>
      <c r="AI50" s="471"/>
      <c r="AJ50" s="472"/>
      <c r="AK50" s="472"/>
      <c r="AL50" s="473"/>
      <c r="AM50" s="471"/>
      <c r="AN50" s="472"/>
      <c r="AO50" s="472"/>
      <c r="AP50" s="473"/>
      <c r="AQ50" s="471"/>
      <c r="AR50" s="472"/>
      <c r="AS50" s="472"/>
      <c r="AT50" s="473"/>
      <c r="AU50" s="471"/>
      <c r="AV50" s="472"/>
      <c r="AW50" s="472"/>
      <c r="AX50" s="473"/>
      <c r="AY50" s="474" t="s">
        <v>920</v>
      </c>
      <c r="AZ50" s="475"/>
      <c r="BA50" s="475"/>
      <c r="BB50" s="476"/>
      <c r="BC50" s="471"/>
      <c r="BD50" s="472"/>
      <c r="BE50" s="472"/>
      <c r="BF50" s="473"/>
      <c r="BG50" s="474" t="s">
        <v>920</v>
      </c>
      <c r="BH50" s="475"/>
      <c r="BI50" s="475"/>
      <c r="BJ50" s="476"/>
      <c r="BK50" s="471"/>
      <c r="BL50" s="472"/>
      <c r="BM50" s="472"/>
      <c r="BN50" s="473"/>
      <c r="BO50" s="441" t="str">
        <f t="shared" si="1"/>
        <v>n.é.</v>
      </c>
      <c r="BP50" s="442"/>
    </row>
    <row r="51" spans="1:68" ht="20.100000000000001" customHeight="1">
      <c r="A51" s="372" t="s">
        <v>200</v>
      </c>
      <c r="B51" s="373"/>
      <c r="C51" s="397" t="s">
        <v>318</v>
      </c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9"/>
      <c r="AC51" s="409" t="s">
        <v>725</v>
      </c>
      <c r="AD51" s="410"/>
      <c r="AE51" s="471" t="str">
        <f t="shared" si="47"/>
        <v/>
      </c>
      <c r="AF51" s="472"/>
      <c r="AG51" s="472"/>
      <c r="AH51" s="473"/>
      <c r="AI51" s="471"/>
      <c r="AJ51" s="472"/>
      <c r="AK51" s="472"/>
      <c r="AL51" s="473"/>
      <c r="AM51" s="471"/>
      <c r="AN51" s="472"/>
      <c r="AO51" s="472"/>
      <c r="AP51" s="473"/>
      <c r="AQ51" s="471"/>
      <c r="AR51" s="472"/>
      <c r="AS51" s="472"/>
      <c r="AT51" s="473"/>
      <c r="AU51" s="471"/>
      <c r="AV51" s="472"/>
      <c r="AW51" s="472"/>
      <c r="AX51" s="473"/>
      <c r="AY51" s="474" t="s">
        <v>920</v>
      </c>
      <c r="AZ51" s="475"/>
      <c r="BA51" s="475"/>
      <c r="BB51" s="476"/>
      <c r="BC51" s="471"/>
      <c r="BD51" s="472"/>
      <c r="BE51" s="472"/>
      <c r="BF51" s="473"/>
      <c r="BG51" s="474" t="s">
        <v>920</v>
      </c>
      <c r="BH51" s="475"/>
      <c r="BI51" s="475"/>
      <c r="BJ51" s="476"/>
      <c r="BK51" s="471"/>
      <c r="BL51" s="472"/>
      <c r="BM51" s="472"/>
      <c r="BN51" s="473"/>
      <c r="BO51" s="441" t="str">
        <f t="shared" si="1"/>
        <v>n.é.</v>
      </c>
      <c r="BP51" s="442"/>
    </row>
    <row r="52" spans="1:68" s="3" customFormat="1" ht="20.100000000000001" customHeight="1">
      <c r="A52" s="464" t="s">
        <v>201</v>
      </c>
      <c r="B52" s="465"/>
      <c r="C52" s="498" t="s">
        <v>727</v>
      </c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9"/>
      <c r="AB52" s="500"/>
      <c r="AC52" s="552" t="s">
        <v>320</v>
      </c>
      <c r="AD52" s="553"/>
      <c r="AE52" s="461">
        <f>SUM(AE41:AH51)</f>
        <v>310</v>
      </c>
      <c r="AF52" s="462"/>
      <c r="AG52" s="462"/>
      <c r="AH52" s="463"/>
      <c r="AI52" s="461">
        <f t="shared" ref="AI52" si="48">AI41+AI42+AI43+AI44+AI45+AI46+AI47+AI48+AI49+AI51</f>
        <v>0</v>
      </c>
      <c r="AJ52" s="462"/>
      <c r="AK52" s="462"/>
      <c r="AL52" s="463"/>
      <c r="AM52" s="461">
        <f t="shared" ref="AM52" si="49">AM41+AM42+AM43+AM44+AM45+AM46+AM47+AM48+AM49+AM51</f>
        <v>310</v>
      </c>
      <c r="AN52" s="462"/>
      <c r="AO52" s="462"/>
      <c r="AP52" s="463"/>
      <c r="AQ52" s="461">
        <f t="shared" ref="AQ52" si="50">AQ41+AQ42+AQ43+AQ44+AQ45+AQ46+AQ47+AQ48+AQ49+AQ51</f>
        <v>0</v>
      </c>
      <c r="AR52" s="462"/>
      <c r="AS52" s="462"/>
      <c r="AT52" s="463"/>
      <c r="AU52" s="461">
        <f t="shared" ref="AU52" si="51">AU41+AU42+AU43+AU44+AU45+AU46+AU47+AU48+AU49+AU51</f>
        <v>0</v>
      </c>
      <c r="AV52" s="462"/>
      <c r="AW52" s="462"/>
      <c r="AX52" s="463"/>
      <c r="AY52" s="458" t="s">
        <v>920</v>
      </c>
      <c r="AZ52" s="459"/>
      <c r="BA52" s="459"/>
      <c r="BB52" s="460"/>
      <c r="BC52" s="461">
        <f t="shared" ref="BC52" si="52">BC41+BC42+BC43+BC44+BC45+BC46+BC47+BC48+BC49+BC51</f>
        <v>0</v>
      </c>
      <c r="BD52" s="462"/>
      <c r="BE52" s="462"/>
      <c r="BF52" s="463"/>
      <c r="BG52" s="458" t="s">
        <v>920</v>
      </c>
      <c r="BH52" s="459"/>
      <c r="BI52" s="459"/>
      <c r="BJ52" s="460"/>
      <c r="BK52" s="461">
        <f t="shared" ref="BK52" si="53">BK41+BK42+BK43+BK44+BK45+BK46+BK47+BK48+BK49+BK51</f>
        <v>0</v>
      </c>
      <c r="BL52" s="462"/>
      <c r="BM52" s="462"/>
      <c r="BN52" s="463"/>
      <c r="BO52" s="444" t="str">
        <f t="shared" ref="BO52:BO123" si="54">IF(AQ52&gt;0,BK52/AQ52,"n.é.")</f>
        <v>n.é.</v>
      </c>
      <c r="BP52" s="445"/>
    </row>
    <row r="53" spans="1:68" ht="20.100000000000001" customHeight="1">
      <c r="A53" s="372" t="s">
        <v>202</v>
      </c>
      <c r="B53" s="373"/>
      <c r="C53" s="397" t="s">
        <v>321</v>
      </c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9"/>
      <c r="AC53" s="409" t="s">
        <v>322</v>
      </c>
      <c r="AD53" s="410"/>
      <c r="AE53" s="471" t="str">
        <f t="shared" ref="AE53" si="55">IF(SUM(AI53:AP53)=0,"",SUM(AI53:AP53))</f>
        <v/>
      </c>
      <c r="AF53" s="472"/>
      <c r="AG53" s="472"/>
      <c r="AH53" s="473"/>
      <c r="AI53" s="471"/>
      <c r="AJ53" s="472"/>
      <c r="AK53" s="472"/>
      <c r="AL53" s="473"/>
      <c r="AM53" s="471"/>
      <c r="AN53" s="472"/>
      <c r="AO53" s="472"/>
      <c r="AP53" s="473"/>
      <c r="AQ53" s="471"/>
      <c r="AR53" s="472"/>
      <c r="AS53" s="472"/>
      <c r="AT53" s="473"/>
      <c r="AU53" s="471"/>
      <c r="AV53" s="472"/>
      <c r="AW53" s="472"/>
      <c r="AX53" s="473"/>
      <c r="AY53" s="474" t="s">
        <v>920</v>
      </c>
      <c r="AZ53" s="475"/>
      <c r="BA53" s="475"/>
      <c r="BB53" s="476"/>
      <c r="BC53" s="471"/>
      <c r="BD53" s="472"/>
      <c r="BE53" s="472"/>
      <c r="BF53" s="473"/>
      <c r="BG53" s="474" t="s">
        <v>920</v>
      </c>
      <c r="BH53" s="475"/>
      <c r="BI53" s="475"/>
      <c r="BJ53" s="476"/>
      <c r="BK53" s="471"/>
      <c r="BL53" s="472"/>
      <c r="BM53" s="472"/>
      <c r="BN53" s="473"/>
      <c r="BO53" s="441" t="str">
        <f t="shared" si="54"/>
        <v>n.é.</v>
      </c>
      <c r="BP53" s="442"/>
    </row>
    <row r="54" spans="1:68" ht="20.100000000000001" customHeight="1">
      <c r="A54" s="372" t="s">
        <v>203</v>
      </c>
      <c r="B54" s="373"/>
      <c r="C54" s="397" t="s">
        <v>323</v>
      </c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9"/>
      <c r="AC54" s="409" t="s">
        <v>324</v>
      </c>
      <c r="AD54" s="410"/>
      <c r="AE54" s="471" t="str">
        <f t="shared" ref="AE54:AE57" si="56">IF(SUM(AI54:AP54)=0,"",SUM(AI54:AP54))</f>
        <v/>
      </c>
      <c r="AF54" s="472"/>
      <c r="AG54" s="472"/>
      <c r="AH54" s="473"/>
      <c r="AI54" s="471"/>
      <c r="AJ54" s="472"/>
      <c r="AK54" s="472"/>
      <c r="AL54" s="473"/>
      <c r="AM54" s="471"/>
      <c r="AN54" s="472"/>
      <c r="AO54" s="472"/>
      <c r="AP54" s="473"/>
      <c r="AQ54" s="471"/>
      <c r="AR54" s="472"/>
      <c r="AS54" s="472"/>
      <c r="AT54" s="473"/>
      <c r="AU54" s="471"/>
      <c r="AV54" s="472"/>
      <c r="AW54" s="472"/>
      <c r="AX54" s="473"/>
      <c r="AY54" s="474" t="s">
        <v>920</v>
      </c>
      <c r="AZ54" s="475"/>
      <c r="BA54" s="475"/>
      <c r="BB54" s="476"/>
      <c r="BC54" s="471"/>
      <c r="BD54" s="472"/>
      <c r="BE54" s="472"/>
      <c r="BF54" s="473"/>
      <c r="BG54" s="474" t="s">
        <v>920</v>
      </c>
      <c r="BH54" s="475"/>
      <c r="BI54" s="475"/>
      <c r="BJ54" s="476"/>
      <c r="BK54" s="471"/>
      <c r="BL54" s="472"/>
      <c r="BM54" s="472"/>
      <c r="BN54" s="473"/>
      <c r="BO54" s="441" t="str">
        <f t="shared" si="54"/>
        <v>n.é.</v>
      </c>
      <c r="BP54" s="442"/>
    </row>
    <row r="55" spans="1:68" ht="20.100000000000001" customHeight="1">
      <c r="A55" s="372" t="s">
        <v>204</v>
      </c>
      <c r="B55" s="373"/>
      <c r="C55" s="397" t="s">
        <v>325</v>
      </c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9"/>
      <c r="AC55" s="409" t="s">
        <v>326</v>
      </c>
      <c r="AD55" s="410"/>
      <c r="AE55" s="471" t="str">
        <f t="shared" si="56"/>
        <v/>
      </c>
      <c r="AF55" s="472"/>
      <c r="AG55" s="472"/>
      <c r="AH55" s="473"/>
      <c r="AI55" s="471"/>
      <c r="AJ55" s="472"/>
      <c r="AK55" s="472"/>
      <c r="AL55" s="473"/>
      <c r="AM55" s="471"/>
      <c r="AN55" s="472"/>
      <c r="AO55" s="472"/>
      <c r="AP55" s="473"/>
      <c r="AQ55" s="471"/>
      <c r="AR55" s="472"/>
      <c r="AS55" s="472"/>
      <c r="AT55" s="473"/>
      <c r="AU55" s="471"/>
      <c r="AV55" s="472"/>
      <c r="AW55" s="472"/>
      <c r="AX55" s="473"/>
      <c r="AY55" s="474" t="s">
        <v>920</v>
      </c>
      <c r="AZ55" s="475"/>
      <c r="BA55" s="475"/>
      <c r="BB55" s="476"/>
      <c r="BC55" s="471"/>
      <c r="BD55" s="472"/>
      <c r="BE55" s="472"/>
      <c r="BF55" s="473"/>
      <c r="BG55" s="474" t="s">
        <v>920</v>
      </c>
      <c r="BH55" s="475"/>
      <c r="BI55" s="475"/>
      <c r="BJ55" s="476"/>
      <c r="BK55" s="471"/>
      <c r="BL55" s="472"/>
      <c r="BM55" s="472"/>
      <c r="BN55" s="473"/>
      <c r="BO55" s="441" t="str">
        <f t="shared" si="54"/>
        <v>n.é.</v>
      </c>
      <c r="BP55" s="442"/>
    </row>
    <row r="56" spans="1:68" ht="20.100000000000001" customHeight="1">
      <c r="A56" s="372" t="s">
        <v>205</v>
      </c>
      <c r="B56" s="373"/>
      <c r="C56" s="397" t="s">
        <v>327</v>
      </c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9"/>
      <c r="AC56" s="409" t="s">
        <v>328</v>
      </c>
      <c r="AD56" s="410"/>
      <c r="AE56" s="471" t="str">
        <f t="shared" si="56"/>
        <v/>
      </c>
      <c r="AF56" s="472"/>
      <c r="AG56" s="472"/>
      <c r="AH56" s="473"/>
      <c r="AI56" s="471"/>
      <c r="AJ56" s="472"/>
      <c r="AK56" s="472"/>
      <c r="AL56" s="473"/>
      <c r="AM56" s="471"/>
      <c r="AN56" s="472"/>
      <c r="AO56" s="472"/>
      <c r="AP56" s="473"/>
      <c r="AQ56" s="471"/>
      <c r="AR56" s="472"/>
      <c r="AS56" s="472"/>
      <c r="AT56" s="473"/>
      <c r="AU56" s="471"/>
      <c r="AV56" s="472"/>
      <c r="AW56" s="472"/>
      <c r="AX56" s="473"/>
      <c r="AY56" s="474" t="s">
        <v>920</v>
      </c>
      <c r="AZ56" s="475"/>
      <c r="BA56" s="475"/>
      <c r="BB56" s="476"/>
      <c r="BC56" s="471"/>
      <c r="BD56" s="472"/>
      <c r="BE56" s="472"/>
      <c r="BF56" s="473"/>
      <c r="BG56" s="474" t="s">
        <v>920</v>
      </c>
      <c r="BH56" s="475"/>
      <c r="BI56" s="475"/>
      <c r="BJ56" s="476"/>
      <c r="BK56" s="471"/>
      <c r="BL56" s="472"/>
      <c r="BM56" s="472"/>
      <c r="BN56" s="473"/>
      <c r="BO56" s="441" t="str">
        <f t="shared" si="54"/>
        <v>n.é.</v>
      </c>
      <c r="BP56" s="442"/>
    </row>
    <row r="57" spans="1:68" ht="20.100000000000001" customHeight="1">
      <c r="A57" s="372" t="s">
        <v>206</v>
      </c>
      <c r="B57" s="373"/>
      <c r="C57" s="397" t="s">
        <v>329</v>
      </c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9"/>
      <c r="AC57" s="409" t="s">
        <v>330</v>
      </c>
      <c r="AD57" s="410"/>
      <c r="AE57" s="471" t="str">
        <f t="shared" si="56"/>
        <v/>
      </c>
      <c r="AF57" s="472"/>
      <c r="AG57" s="472"/>
      <c r="AH57" s="473"/>
      <c r="AI57" s="471"/>
      <c r="AJ57" s="472"/>
      <c r="AK57" s="472"/>
      <c r="AL57" s="473"/>
      <c r="AM57" s="471"/>
      <c r="AN57" s="472"/>
      <c r="AO57" s="472"/>
      <c r="AP57" s="473"/>
      <c r="AQ57" s="471"/>
      <c r="AR57" s="472"/>
      <c r="AS57" s="472"/>
      <c r="AT57" s="473"/>
      <c r="AU57" s="471"/>
      <c r="AV57" s="472"/>
      <c r="AW57" s="472"/>
      <c r="AX57" s="473"/>
      <c r="AY57" s="474" t="s">
        <v>920</v>
      </c>
      <c r="AZ57" s="475"/>
      <c r="BA57" s="475"/>
      <c r="BB57" s="476"/>
      <c r="BC57" s="471"/>
      <c r="BD57" s="472"/>
      <c r="BE57" s="472"/>
      <c r="BF57" s="473"/>
      <c r="BG57" s="474" t="s">
        <v>920</v>
      </c>
      <c r="BH57" s="475"/>
      <c r="BI57" s="475"/>
      <c r="BJ57" s="476"/>
      <c r="BK57" s="471"/>
      <c r="BL57" s="472"/>
      <c r="BM57" s="472"/>
      <c r="BN57" s="473"/>
      <c r="BO57" s="441" t="str">
        <f t="shared" si="54"/>
        <v>n.é.</v>
      </c>
      <c r="BP57" s="442"/>
    </row>
    <row r="58" spans="1:68" s="3" customFormat="1" ht="20.100000000000001" customHeight="1">
      <c r="A58" s="464" t="s">
        <v>207</v>
      </c>
      <c r="B58" s="465"/>
      <c r="C58" s="498" t="s">
        <v>728</v>
      </c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499"/>
      <c r="AA58" s="499"/>
      <c r="AB58" s="500"/>
      <c r="AC58" s="552" t="s">
        <v>331</v>
      </c>
      <c r="AD58" s="553"/>
      <c r="AE58" s="461">
        <f>SUM(AE53:AH57)</f>
        <v>0</v>
      </c>
      <c r="AF58" s="462"/>
      <c r="AG58" s="462"/>
      <c r="AH58" s="463"/>
      <c r="AI58" s="461">
        <f t="shared" ref="AI58" si="57">SUM(AI53:AL57)</f>
        <v>0</v>
      </c>
      <c r="AJ58" s="462"/>
      <c r="AK58" s="462"/>
      <c r="AL58" s="463"/>
      <c r="AM58" s="461">
        <f t="shared" ref="AM58" si="58">SUM(AM53:AP57)</f>
        <v>0</v>
      </c>
      <c r="AN58" s="462"/>
      <c r="AO58" s="462"/>
      <c r="AP58" s="463"/>
      <c r="AQ58" s="461">
        <f t="shared" ref="AQ58" si="59">SUM(AQ53:AT57)</f>
        <v>0</v>
      </c>
      <c r="AR58" s="462"/>
      <c r="AS58" s="462"/>
      <c r="AT58" s="463"/>
      <c r="AU58" s="461">
        <f t="shared" ref="AU58" si="60">SUM(AU53:AX57)</f>
        <v>0</v>
      </c>
      <c r="AV58" s="462"/>
      <c r="AW58" s="462"/>
      <c r="AX58" s="463"/>
      <c r="AY58" s="458" t="s">
        <v>920</v>
      </c>
      <c r="AZ58" s="459"/>
      <c r="BA58" s="459"/>
      <c r="BB58" s="460"/>
      <c r="BC58" s="461">
        <f t="shared" ref="BC58" si="61">SUM(BC53:BF57)</f>
        <v>0</v>
      </c>
      <c r="BD58" s="462"/>
      <c r="BE58" s="462"/>
      <c r="BF58" s="463"/>
      <c r="BG58" s="458" t="s">
        <v>920</v>
      </c>
      <c r="BH58" s="459"/>
      <c r="BI58" s="459"/>
      <c r="BJ58" s="460"/>
      <c r="BK58" s="461">
        <f t="shared" ref="BK58" si="62">SUM(BK53:BN57)</f>
        <v>0</v>
      </c>
      <c r="BL58" s="462"/>
      <c r="BM58" s="462"/>
      <c r="BN58" s="463"/>
      <c r="BO58" s="444" t="str">
        <f t="shared" si="54"/>
        <v>n.é.</v>
      </c>
      <c r="BP58" s="445"/>
    </row>
    <row r="59" spans="1:68" ht="20.100000000000001" customHeight="1">
      <c r="A59" s="372" t="s">
        <v>208</v>
      </c>
      <c r="B59" s="373"/>
      <c r="C59" s="397" t="s">
        <v>433</v>
      </c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9"/>
      <c r="AC59" s="409" t="s">
        <v>332</v>
      </c>
      <c r="AD59" s="410"/>
      <c r="AE59" s="471" t="str">
        <f t="shared" ref="AE59" si="63">IF(SUM(AI59:AP59)=0,"",SUM(AI59:AP59))</f>
        <v/>
      </c>
      <c r="AF59" s="472"/>
      <c r="AG59" s="472"/>
      <c r="AH59" s="473"/>
      <c r="AI59" s="471"/>
      <c r="AJ59" s="472"/>
      <c r="AK59" s="472"/>
      <c r="AL59" s="473"/>
      <c r="AM59" s="471"/>
      <c r="AN59" s="472"/>
      <c r="AO59" s="472"/>
      <c r="AP59" s="473"/>
      <c r="AQ59" s="471"/>
      <c r="AR59" s="472"/>
      <c r="AS59" s="472"/>
      <c r="AT59" s="473"/>
      <c r="AU59" s="471"/>
      <c r="AV59" s="472"/>
      <c r="AW59" s="472"/>
      <c r="AX59" s="473"/>
      <c r="AY59" s="474" t="s">
        <v>920</v>
      </c>
      <c r="AZ59" s="475"/>
      <c r="BA59" s="475"/>
      <c r="BB59" s="476"/>
      <c r="BC59" s="471"/>
      <c r="BD59" s="472"/>
      <c r="BE59" s="472"/>
      <c r="BF59" s="473"/>
      <c r="BG59" s="474" t="s">
        <v>920</v>
      </c>
      <c r="BH59" s="475"/>
      <c r="BI59" s="475"/>
      <c r="BJ59" s="476"/>
      <c r="BK59" s="471"/>
      <c r="BL59" s="472"/>
      <c r="BM59" s="472"/>
      <c r="BN59" s="473"/>
      <c r="BO59" s="441" t="str">
        <f t="shared" si="54"/>
        <v>n.é.</v>
      </c>
      <c r="BP59" s="442"/>
    </row>
    <row r="60" spans="1:68" ht="20.100000000000001" customHeight="1">
      <c r="A60" s="372" t="s">
        <v>209</v>
      </c>
      <c r="B60" s="373"/>
      <c r="C60" s="397" t="s">
        <v>729</v>
      </c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9"/>
      <c r="AC60" s="409" t="s">
        <v>333</v>
      </c>
      <c r="AD60" s="410"/>
      <c r="AE60" s="471" t="str">
        <f t="shared" ref="AE60:AE63" si="64">IF(SUM(AI60:AP60)=0,"",SUM(AI60:AP60))</f>
        <v/>
      </c>
      <c r="AF60" s="472"/>
      <c r="AG60" s="472"/>
      <c r="AH60" s="473"/>
      <c r="AI60" s="471"/>
      <c r="AJ60" s="472"/>
      <c r="AK60" s="472"/>
      <c r="AL60" s="473"/>
      <c r="AM60" s="471"/>
      <c r="AN60" s="472"/>
      <c r="AO60" s="472"/>
      <c r="AP60" s="473"/>
      <c r="AQ60" s="471"/>
      <c r="AR60" s="472"/>
      <c r="AS60" s="472"/>
      <c r="AT60" s="473"/>
      <c r="AU60" s="471"/>
      <c r="AV60" s="472"/>
      <c r="AW60" s="472"/>
      <c r="AX60" s="473"/>
      <c r="AY60" s="474" t="s">
        <v>920</v>
      </c>
      <c r="AZ60" s="475"/>
      <c r="BA60" s="475"/>
      <c r="BB60" s="476"/>
      <c r="BC60" s="471"/>
      <c r="BD60" s="472"/>
      <c r="BE60" s="472"/>
      <c r="BF60" s="473"/>
      <c r="BG60" s="474" t="s">
        <v>920</v>
      </c>
      <c r="BH60" s="475"/>
      <c r="BI60" s="475"/>
      <c r="BJ60" s="476"/>
      <c r="BK60" s="471"/>
      <c r="BL60" s="472"/>
      <c r="BM60" s="472"/>
      <c r="BN60" s="473"/>
      <c r="BO60" s="441" t="str">
        <f t="shared" si="54"/>
        <v>n.é.</v>
      </c>
      <c r="BP60" s="442"/>
    </row>
    <row r="61" spans="1:68" ht="20.100000000000001" customHeight="1">
      <c r="A61" s="372" t="s">
        <v>210</v>
      </c>
      <c r="B61" s="373"/>
      <c r="C61" s="397" t="s">
        <v>732</v>
      </c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9"/>
      <c r="AC61" s="409" t="s">
        <v>335</v>
      </c>
      <c r="AD61" s="410"/>
      <c r="AE61" s="471" t="str">
        <f t="shared" si="64"/>
        <v/>
      </c>
      <c r="AF61" s="472"/>
      <c r="AG61" s="472"/>
      <c r="AH61" s="473"/>
      <c r="AI61" s="471"/>
      <c r="AJ61" s="472"/>
      <c r="AK61" s="472"/>
      <c r="AL61" s="473"/>
      <c r="AM61" s="471"/>
      <c r="AN61" s="472"/>
      <c r="AO61" s="472"/>
      <c r="AP61" s="473"/>
      <c r="AQ61" s="471"/>
      <c r="AR61" s="472"/>
      <c r="AS61" s="472"/>
      <c r="AT61" s="473"/>
      <c r="AU61" s="471"/>
      <c r="AV61" s="472"/>
      <c r="AW61" s="472"/>
      <c r="AX61" s="473"/>
      <c r="AY61" s="474" t="s">
        <v>920</v>
      </c>
      <c r="AZ61" s="475"/>
      <c r="BA61" s="475"/>
      <c r="BB61" s="476"/>
      <c r="BC61" s="471"/>
      <c r="BD61" s="472"/>
      <c r="BE61" s="472"/>
      <c r="BF61" s="473"/>
      <c r="BG61" s="474" t="s">
        <v>920</v>
      </c>
      <c r="BH61" s="475"/>
      <c r="BI61" s="475"/>
      <c r="BJ61" s="476"/>
      <c r="BK61" s="471"/>
      <c r="BL61" s="472"/>
      <c r="BM61" s="472"/>
      <c r="BN61" s="473"/>
      <c r="BO61" s="441" t="str">
        <f t="shared" si="54"/>
        <v>n.é.</v>
      </c>
      <c r="BP61" s="442"/>
    </row>
    <row r="62" spans="1:68" ht="20.100000000000001" customHeight="1">
      <c r="A62" s="372" t="s">
        <v>211</v>
      </c>
      <c r="B62" s="373"/>
      <c r="C62" s="397" t="s">
        <v>434</v>
      </c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9"/>
      <c r="AC62" s="409" t="s">
        <v>730</v>
      </c>
      <c r="AD62" s="410"/>
      <c r="AE62" s="471" t="str">
        <f t="shared" si="64"/>
        <v/>
      </c>
      <c r="AF62" s="472"/>
      <c r="AG62" s="472"/>
      <c r="AH62" s="473"/>
      <c r="AI62" s="471"/>
      <c r="AJ62" s="472"/>
      <c r="AK62" s="472"/>
      <c r="AL62" s="473"/>
      <c r="AM62" s="471"/>
      <c r="AN62" s="472"/>
      <c r="AO62" s="472"/>
      <c r="AP62" s="473"/>
      <c r="AQ62" s="471"/>
      <c r="AR62" s="472"/>
      <c r="AS62" s="472"/>
      <c r="AT62" s="473"/>
      <c r="AU62" s="471"/>
      <c r="AV62" s="472"/>
      <c r="AW62" s="472"/>
      <c r="AX62" s="473"/>
      <c r="AY62" s="474" t="s">
        <v>920</v>
      </c>
      <c r="AZ62" s="475"/>
      <c r="BA62" s="475"/>
      <c r="BB62" s="476"/>
      <c r="BC62" s="471"/>
      <c r="BD62" s="472"/>
      <c r="BE62" s="472"/>
      <c r="BF62" s="473"/>
      <c r="BG62" s="474" t="s">
        <v>920</v>
      </c>
      <c r="BH62" s="475"/>
      <c r="BI62" s="475"/>
      <c r="BJ62" s="476"/>
      <c r="BK62" s="471"/>
      <c r="BL62" s="472"/>
      <c r="BM62" s="472"/>
      <c r="BN62" s="473"/>
      <c r="BO62" s="441" t="str">
        <f t="shared" si="54"/>
        <v>n.é.</v>
      </c>
      <c r="BP62" s="442"/>
    </row>
    <row r="63" spans="1:68" ht="20.100000000000001" customHeight="1">
      <c r="A63" s="372" t="s">
        <v>212</v>
      </c>
      <c r="B63" s="373"/>
      <c r="C63" s="397" t="s">
        <v>334</v>
      </c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9"/>
      <c r="AC63" s="409" t="s">
        <v>731</v>
      </c>
      <c r="AD63" s="410"/>
      <c r="AE63" s="471" t="str">
        <f t="shared" si="64"/>
        <v/>
      </c>
      <c r="AF63" s="472"/>
      <c r="AG63" s="472"/>
      <c r="AH63" s="473"/>
      <c r="AI63" s="471"/>
      <c r="AJ63" s="472"/>
      <c r="AK63" s="472"/>
      <c r="AL63" s="473"/>
      <c r="AM63" s="471"/>
      <c r="AN63" s="472"/>
      <c r="AO63" s="472"/>
      <c r="AP63" s="473"/>
      <c r="AQ63" s="471"/>
      <c r="AR63" s="472"/>
      <c r="AS63" s="472"/>
      <c r="AT63" s="473"/>
      <c r="AU63" s="471"/>
      <c r="AV63" s="472"/>
      <c r="AW63" s="472"/>
      <c r="AX63" s="473"/>
      <c r="AY63" s="474" t="s">
        <v>920</v>
      </c>
      <c r="AZ63" s="475"/>
      <c r="BA63" s="475"/>
      <c r="BB63" s="476"/>
      <c r="BC63" s="471"/>
      <c r="BD63" s="472"/>
      <c r="BE63" s="472"/>
      <c r="BF63" s="473"/>
      <c r="BG63" s="474" t="s">
        <v>920</v>
      </c>
      <c r="BH63" s="475"/>
      <c r="BI63" s="475"/>
      <c r="BJ63" s="476"/>
      <c r="BK63" s="471"/>
      <c r="BL63" s="472"/>
      <c r="BM63" s="472"/>
      <c r="BN63" s="473"/>
      <c r="BO63" s="441" t="str">
        <f t="shared" si="54"/>
        <v>n.é.</v>
      </c>
      <c r="BP63" s="442"/>
    </row>
    <row r="64" spans="1:68" s="3" customFormat="1" ht="20.100000000000001" customHeight="1">
      <c r="A64" s="464" t="s">
        <v>213</v>
      </c>
      <c r="B64" s="465"/>
      <c r="C64" s="498" t="s">
        <v>737</v>
      </c>
      <c r="D64" s="499"/>
      <c r="E64" s="499"/>
      <c r="F64" s="499"/>
      <c r="G64" s="499"/>
      <c r="H64" s="499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499"/>
      <c r="U64" s="499"/>
      <c r="V64" s="499"/>
      <c r="W64" s="499"/>
      <c r="X64" s="499"/>
      <c r="Y64" s="499"/>
      <c r="Z64" s="499"/>
      <c r="AA64" s="499"/>
      <c r="AB64" s="500"/>
      <c r="AC64" s="552" t="s">
        <v>336</v>
      </c>
      <c r="AD64" s="553"/>
      <c r="AE64" s="461">
        <f>SUM(AE59:AH63)</f>
        <v>0</v>
      </c>
      <c r="AF64" s="462"/>
      <c r="AG64" s="462"/>
      <c r="AH64" s="463"/>
      <c r="AI64" s="461">
        <f t="shared" ref="AI64" si="65">SUM(AI59:AL63)</f>
        <v>0</v>
      </c>
      <c r="AJ64" s="462"/>
      <c r="AK64" s="462"/>
      <c r="AL64" s="463"/>
      <c r="AM64" s="461">
        <f t="shared" ref="AM64" si="66">SUM(AM59:AP63)</f>
        <v>0</v>
      </c>
      <c r="AN64" s="462"/>
      <c r="AO64" s="462"/>
      <c r="AP64" s="463"/>
      <c r="AQ64" s="461">
        <f t="shared" ref="AQ64" si="67">SUM(AQ59:AT63)</f>
        <v>0</v>
      </c>
      <c r="AR64" s="462"/>
      <c r="AS64" s="462"/>
      <c r="AT64" s="463"/>
      <c r="AU64" s="461">
        <f t="shared" ref="AU64" si="68">SUM(AU59:AX63)</f>
        <v>0</v>
      </c>
      <c r="AV64" s="462"/>
      <c r="AW64" s="462"/>
      <c r="AX64" s="463"/>
      <c r="AY64" s="458" t="s">
        <v>920</v>
      </c>
      <c r="AZ64" s="459"/>
      <c r="BA64" s="459"/>
      <c r="BB64" s="460"/>
      <c r="BC64" s="461">
        <f t="shared" ref="BC64" si="69">SUM(BC59:BF63)</f>
        <v>0</v>
      </c>
      <c r="BD64" s="462"/>
      <c r="BE64" s="462"/>
      <c r="BF64" s="463"/>
      <c r="BG64" s="458" t="s">
        <v>920</v>
      </c>
      <c r="BH64" s="459"/>
      <c r="BI64" s="459"/>
      <c r="BJ64" s="460"/>
      <c r="BK64" s="461">
        <f t="shared" ref="BK64" si="70">SUM(BK59:BN63)</f>
        <v>0</v>
      </c>
      <c r="BL64" s="462"/>
      <c r="BM64" s="462"/>
      <c r="BN64" s="463"/>
      <c r="BO64" s="444" t="str">
        <f t="shared" si="54"/>
        <v>n.é.</v>
      </c>
      <c r="BP64" s="445"/>
    </row>
    <row r="65" spans="1:68" ht="20.100000000000001" customHeight="1">
      <c r="A65" s="372" t="s">
        <v>214</v>
      </c>
      <c r="B65" s="373"/>
      <c r="C65" s="397" t="s">
        <v>435</v>
      </c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9"/>
      <c r="AC65" s="409" t="s">
        <v>337</v>
      </c>
      <c r="AD65" s="410"/>
      <c r="AE65" s="471" t="str">
        <f t="shared" ref="AE65" si="71">IF(SUM(AI65:AP65)=0,"",SUM(AI65:AP65))</f>
        <v/>
      </c>
      <c r="AF65" s="472"/>
      <c r="AG65" s="472"/>
      <c r="AH65" s="473"/>
      <c r="AI65" s="471"/>
      <c r="AJ65" s="472"/>
      <c r="AK65" s="472"/>
      <c r="AL65" s="473"/>
      <c r="AM65" s="471"/>
      <c r="AN65" s="472"/>
      <c r="AO65" s="472"/>
      <c r="AP65" s="473"/>
      <c r="AQ65" s="471"/>
      <c r="AR65" s="472"/>
      <c r="AS65" s="472"/>
      <c r="AT65" s="473"/>
      <c r="AU65" s="471"/>
      <c r="AV65" s="472"/>
      <c r="AW65" s="472"/>
      <c r="AX65" s="473"/>
      <c r="AY65" s="474" t="s">
        <v>920</v>
      </c>
      <c r="AZ65" s="475"/>
      <c r="BA65" s="475"/>
      <c r="BB65" s="476"/>
      <c r="BC65" s="471"/>
      <c r="BD65" s="472"/>
      <c r="BE65" s="472"/>
      <c r="BF65" s="473"/>
      <c r="BG65" s="474" t="s">
        <v>920</v>
      </c>
      <c r="BH65" s="475"/>
      <c r="BI65" s="475"/>
      <c r="BJ65" s="476"/>
      <c r="BK65" s="471"/>
      <c r="BL65" s="472"/>
      <c r="BM65" s="472"/>
      <c r="BN65" s="473"/>
      <c r="BO65" s="441" t="str">
        <f t="shared" si="54"/>
        <v>n.é.</v>
      </c>
      <c r="BP65" s="442"/>
    </row>
    <row r="66" spans="1:68" ht="20.100000000000001" customHeight="1">
      <c r="A66" s="372" t="s">
        <v>215</v>
      </c>
      <c r="B66" s="373"/>
      <c r="C66" s="397" t="s">
        <v>735</v>
      </c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9"/>
      <c r="AC66" s="409" t="s">
        <v>338</v>
      </c>
      <c r="AD66" s="410"/>
      <c r="AE66" s="471" t="str">
        <f t="shared" ref="AE66:AE69" si="72">IF(SUM(AI66:AP66)=0,"",SUM(AI66:AP66))</f>
        <v/>
      </c>
      <c r="AF66" s="472"/>
      <c r="AG66" s="472"/>
      <c r="AH66" s="473"/>
      <c r="AI66" s="471"/>
      <c r="AJ66" s="472"/>
      <c r="AK66" s="472"/>
      <c r="AL66" s="473"/>
      <c r="AM66" s="471"/>
      <c r="AN66" s="472"/>
      <c r="AO66" s="472"/>
      <c r="AP66" s="473"/>
      <c r="AQ66" s="471"/>
      <c r="AR66" s="472"/>
      <c r="AS66" s="472"/>
      <c r="AT66" s="473"/>
      <c r="AU66" s="471"/>
      <c r="AV66" s="472"/>
      <c r="AW66" s="472"/>
      <c r="AX66" s="473"/>
      <c r="AY66" s="474" t="s">
        <v>920</v>
      </c>
      <c r="AZ66" s="475"/>
      <c r="BA66" s="475"/>
      <c r="BB66" s="476"/>
      <c r="BC66" s="471"/>
      <c r="BD66" s="472"/>
      <c r="BE66" s="472"/>
      <c r="BF66" s="473"/>
      <c r="BG66" s="474" t="s">
        <v>920</v>
      </c>
      <c r="BH66" s="475"/>
      <c r="BI66" s="475"/>
      <c r="BJ66" s="476"/>
      <c r="BK66" s="471"/>
      <c r="BL66" s="472"/>
      <c r="BM66" s="472"/>
      <c r="BN66" s="473"/>
      <c r="BO66" s="441" t="str">
        <f t="shared" si="54"/>
        <v>n.é.</v>
      </c>
      <c r="BP66" s="442"/>
    </row>
    <row r="67" spans="1:68" ht="20.100000000000001" customHeight="1">
      <c r="A67" s="372" t="s">
        <v>216</v>
      </c>
      <c r="B67" s="373"/>
      <c r="C67" s="397" t="s">
        <v>736</v>
      </c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9"/>
      <c r="AC67" s="409" t="s">
        <v>340</v>
      </c>
      <c r="AD67" s="410"/>
      <c r="AE67" s="471" t="str">
        <f t="shared" si="72"/>
        <v/>
      </c>
      <c r="AF67" s="472"/>
      <c r="AG67" s="472"/>
      <c r="AH67" s="473"/>
      <c r="AI67" s="471"/>
      <c r="AJ67" s="472"/>
      <c r="AK67" s="472"/>
      <c r="AL67" s="473"/>
      <c r="AM67" s="471"/>
      <c r="AN67" s="472"/>
      <c r="AO67" s="472"/>
      <c r="AP67" s="473"/>
      <c r="AQ67" s="471"/>
      <c r="AR67" s="472"/>
      <c r="AS67" s="472"/>
      <c r="AT67" s="473"/>
      <c r="AU67" s="471"/>
      <c r="AV67" s="472"/>
      <c r="AW67" s="472"/>
      <c r="AX67" s="473"/>
      <c r="AY67" s="474" t="s">
        <v>920</v>
      </c>
      <c r="AZ67" s="475"/>
      <c r="BA67" s="475"/>
      <c r="BB67" s="476"/>
      <c r="BC67" s="471"/>
      <c r="BD67" s="472"/>
      <c r="BE67" s="472"/>
      <c r="BF67" s="473"/>
      <c r="BG67" s="474" t="s">
        <v>920</v>
      </c>
      <c r="BH67" s="475"/>
      <c r="BI67" s="475"/>
      <c r="BJ67" s="476"/>
      <c r="BK67" s="471"/>
      <c r="BL67" s="472"/>
      <c r="BM67" s="472"/>
      <c r="BN67" s="473"/>
      <c r="BO67" s="441" t="str">
        <f t="shared" si="54"/>
        <v>n.é.</v>
      </c>
      <c r="BP67" s="442"/>
    </row>
    <row r="68" spans="1:68" ht="20.100000000000001" customHeight="1">
      <c r="A68" s="372" t="s">
        <v>217</v>
      </c>
      <c r="B68" s="373"/>
      <c r="C68" s="397" t="s">
        <v>436</v>
      </c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9"/>
      <c r="AC68" s="409" t="s">
        <v>733</v>
      </c>
      <c r="AD68" s="410"/>
      <c r="AE68" s="471" t="str">
        <f t="shared" si="72"/>
        <v/>
      </c>
      <c r="AF68" s="472"/>
      <c r="AG68" s="472"/>
      <c r="AH68" s="473"/>
      <c r="AI68" s="471"/>
      <c r="AJ68" s="472"/>
      <c r="AK68" s="472"/>
      <c r="AL68" s="473"/>
      <c r="AM68" s="471"/>
      <c r="AN68" s="472"/>
      <c r="AO68" s="472"/>
      <c r="AP68" s="473"/>
      <c r="AQ68" s="471"/>
      <c r="AR68" s="472"/>
      <c r="AS68" s="472"/>
      <c r="AT68" s="473"/>
      <c r="AU68" s="471"/>
      <c r="AV68" s="472"/>
      <c r="AW68" s="472"/>
      <c r="AX68" s="473"/>
      <c r="AY68" s="474" t="s">
        <v>920</v>
      </c>
      <c r="AZ68" s="475"/>
      <c r="BA68" s="475"/>
      <c r="BB68" s="476"/>
      <c r="BC68" s="471"/>
      <c r="BD68" s="472"/>
      <c r="BE68" s="472"/>
      <c r="BF68" s="473"/>
      <c r="BG68" s="474" t="s">
        <v>920</v>
      </c>
      <c r="BH68" s="475"/>
      <c r="BI68" s="475"/>
      <c r="BJ68" s="476"/>
      <c r="BK68" s="471"/>
      <c r="BL68" s="472"/>
      <c r="BM68" s="472"/>
      <c r="BN68" s="473"/>
      <c r="BO68" s="441" t="str">
        <f t="shared" si="54"/>
        <v>n.é.</v>
      </c>
      <c r="BP68" s="442"/>
    </row>
    <row r="69" spans="1:68" ht="20.100000000000001" customHeight="1">
      <c r="A69" s="372" t="s">
        <v>218</v>
      </c>
      <c r="B69" s="373"/>
      <c r="C69" s="397" t="s">
        <v>339</v>
      </c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9"/>
      <c r="AC69" s="409" t="s">
        <v>734</v>
      </c>
      <c r="AD69" s="410"/>
      <c r="AE69" s="471" t="str">
        <f t="shared" si="72"/>
        <v/>
      </c>
      <c r="AF69" s="472"/>
      <c r="AG69" s="472"/>
      <c r="AH69" s="473"/>
      <c r="AI69" s="471"/>
      <c r="AJ69" s="472"/>
      <c r="AK69" s="472"/>
      <c r="AL69" s="473"/>
      <c r="AM69" s="471"/>
      <c r="AN69" s="472"/>
      <c r="AO69" s="472"/>
      <c r="AP69" s="473"/>
      <c r="AQ69" s="471"/>
      <c r="AR69" s="472"/>
      <c r="AS69" s="472"/>
      <c r="AT69" s="473"/>
      <c r="AU69" s="471"/>
      <c r="AV69" s="472"/>
      <c r="AW69" s="472"/>
      <c r="AX69" s="473"/>
      <c r="AY69" s="474" t="s">
        <v>920</v>
      </c>
      <c r="AZ69" s="475"/>
      <c r="BA69" s="475"/>
      <c r="BB69" s="476"/>
      <c r="BC69" s="471"/>
      <c r="BD69" s="472"/>
      <c r="BE69" s="472"/>
      <c r="BF69" s="473"/>
      <c r="BG69" s="474" t="s">
        <v>920</v>
      </c>
      <c r="BH69" s="475"/>
      <c r="BI69" s="475"/>
      <c r="BJ69" s="476"/>
      <c r="BK69" s="471"/>
      <c r="BL69" s="472"/>
      <c r="BM69" s="472"/>
      <c r="BN69" s="473"/>
      <c r="BO69" s="441" t="str">
        <f t="shared" si="54"/>
        <v>n.é.</v>
      </c>
      <c r="BP69" s="442"/>
    </row>
    <row r="70" spans="1:68" s="3" customFormat="1" ht="20.100000000000001" customHeight="1">
      <c r="A70" s="464" t="s">
        <v>219</v>
      </c>
      <c r="B70" s="465"/>
      <c r="C70" s="498" t="s">
        <v>738</v>
      </c>
      <c r="D70" s="499"/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500"/>
      <c r="AC70" s="552" t="s">
        <v>341</v>
      </c>
      <c r="AD70" s="553"/>
      <c r="AE70" s="461">
        <f>SUM(AE65:AH69)</f>
        <v>0</v>
      </c>
      <c r="AF70" s="462"/>
      <c r="AG70" s="462"/>
      <c r="AH70" s="463"/>
      <c r="AI70" s="461">
        <f t="shared" ref="AI70" si="73">SUM(AI65:AL69)</f>
        <v>0</v>
      </c>
      <c r="AJ70" s="462"/>
      <c r="AK70" s="462"/>
      <c r="AL70" s="463"/>
      <c r="AM70" s="461">
        <f t="shared" ref="AM70" si="74">SUM(AM65:AP69)</f>
        <v>0</v>
      </c>
      <c r="AN70" s="462"/>
      <c r="AO70" s="462"/>
      <c r="AP70" s="463"/>
      <c r="AQ70" s="461">
        <f t="shared" ref="AQ70" si="75">SUM(AQ65:AT69)</f>
        <v>0</v>
      </c>
      <c r="AR70" s="462"/>
      <c r="AS70" s="462"/>
      <c r="AT70" s="463"/>
      <c r="AU70" s="461">
        <f t="shared" ref="AU70" si="76">SUM(AU65:AX69)</f>
        <v>0</v>
      </c>
      <c r="AV70" s="462"/>
      <c r="AW70" s="462"/>
      <c r="AX70" s="463"/>
      <c r="AY70" s="458" t="s">
        <v>920</v>
      </c>
      <c r="AZ70" s="459"/>
      <c r="BA70" s="459"/>
      <c r="BB70" s="460"/>
      <c r="BC70" s="461">
        <f t="shared" ref="BC70" si="77">SUM(BC65:BF69)</f>
        <v>0</v>
      </c>
      <c r="BD70" s="462"/>
      <c r="BE70" s="462"/>
      <c r="BF70" s="463"/>
      <c r="BG70" s="458" t="s">
        <v>920</v>
      </c>
      <c r="BH70" s="459"/>
      <c r="BI70" s="459"/>
      <c r="BJ70" s="460"/>
      <c r="BK70" s="461">
        <f t="shared" ref="BK70" si="78">SUM(BK65:BN69)</f>
        <v>0</v>
      </c>
      <c r="BL70" s="462"/>
      <c r="BM70" s="462"/>
      <c r="BN70" s="463"/>
      <c r="BO70" s="444" t="str">
        <f t="shared" si="54"/>
        <v>n.é.</v>
      </c>
      <c r="BP70" s="445"/>
    </row>
    <row r="71" spans="1:68" s="3" customFormat="1" ht="20.100000000000001" customHeight="1">
      <c r="A71" s="387" t="s">
        <v>220</v>
      </c>
      <c r="B71" s="388"/>
      <c r="C71" s="414" t="s">
        <v>739</v>
      </c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6"/>
      <c r="AC71" s="417" t="s">
        <v>342</v>
      </c>
      <c r="AD71" s="418"/>
      <c r="AE71" s="524">
        <f>AE20+AE26+AE40+AE52+AE58+AE64+AE70</f>
        <v>310</v>
      </c>
      <c r="AF71" s="525"/>
      <c r="AG71" s="525"/>
      <c r="AH71" s="526"/>
      <c r="AI71" s="524">
        <f t="shared" ref="AI71" si="79">AI20+AI26+AI40+AI52+AI58+AI64+AI70</f>
        <v>0</v>
      </c>
      <c r="AJ71" s="525"/>
      <c r="AK71" s="525"/>
      <c r="AL71" s="526"/>
      <c r="AM71" s="524">
        <f t="shared" ref="AM71" si="80">AM20+AM26+AM40+AM52+AM58+AM64+AM70</f>
        <v>310</v>
      </c>
      <c r="AN71" s="525"/>
      <c r="AO71" s="525"/>
      <c r="AP71" s="526"/>
      <c r="AQ71" s="524">
        <f t="shared" ref="AQ71" si="81">AQ20+AQ26+AQ40+AQ52+AQ58+AQ64+AQ70</f>
        <v>0</v>
      </c>
      <c r="AR71" s="525"/>
      <c r="AS71" s="525"/>
      <c r="AT71" s="526"/>
      <c r="AU71" s="524">
        <f t="shared" ref="AU71" si="82">AU20+AU26+AU40+AU52+AU58+AU64+AU70</f>
        <v>0</v>
      </c>
      <c r="AV71" s="525"/>
      <c r="AW71" s="525"/>
      <c r="AX71" s="526"/>
      <c r="AY71" s="543" t="s">
        <v>920</v>
      </c>
      <c r="AZ71" s="544"/>
      <c r="BA71" s="544"/>
      <c r="BB71" s="545"/>
      <c r="BC71" s="524">
        <f t="shared" ref="BC71" si="83">BC20+BC26+BC40+BC52+BC58+BC64+BC70</f>
        <v>0</v>
      </c>
      <c r="BD71" s="525"/>
      <c r="BE71" s="525"/>
      <c r="BF71" s="526"/>
      <c r="BG71" s="543" t="s">
        <v>920</v>
      </c>
      <c r="BH71" s="544"/>
      <c r="BI71" s="544"/>
      <c r="BJ71" s="545"/>
      <c r="BK71" s="524">
        <f t="shared" ref="BK71" si="84">BK20+BK26+BK40+BK52+BK58+BK64+BK70</f>
        <v>0</v>
      </c>
      <c r="BL71" s="525"/>
      <c r="BM71" s="525"/>
      <c r="BN71" s="526"/>
      <c r="BO71" s="512" t="str">
        <f t="shared" si="54"/>
        <v>n.é.</v>
      </c>
      <c r="BP71" s="513"/>
    </row>
    <row r="72" spans="1:68" ht="20.100000000000001" customHeight="1">
      <c r="A72" s="372" t="s">
        <v>221</v>
      </c>
      <c r="B72" s="373"/>
      <c r="C72" s="374" t="s">
        <v>740</v>
      </c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6"/>
      <c r="AC72" s="377" t="s">
        <v>343</v>
      </c>
      <c r="AD72" s="378"/>
      <c r="AE72" s="471" t="str">
        <f t="shared" ref="AE72" si="85">IF(SUM(AI72:AP72)=0,"",SUM(AI72:AP72))</f>
        <v/>
      </c>
      <c r="AF72" s="472"/>
      <c r="AG72" s="472"/>
      <c r="AH72" s="473"/>
      <c r="AI72" s="471"/>
      <c r="AJ72" s="472"/>
      <c r="AK72" s="472"/>
      <c r="AL72" s="473"/>
      <c r="AM72" s="471"/>
      <c r="AN72" s="472"/>
      <c r="AO72" s="472"/>
      <c r="AP72" s="473"/>
      <c r="AQ72" s="471"/>
      <c r="AR72" s="472"/>
      <c r="AS72" s="472"/>
      <c r="AT72" s="473"/>
      <c r="AU72" s="471"/>
      <c r="AV72" s="472"/>
      <c r="AW72" s="472"/>
      <c r="AX72" s="473"/>
      <c r="AY72" s="474" t="s">
        <v>920</v>
      </c>
      <c r="AZ72" s="475"/>
      <c r="BA72" s="475"/>
      <c r="BB72" s="476"/>
      <c r="BC72" s="471"/>
      <c r="BD72" s="472"/>
      <c r="BE72" s="472"/>
      <c r="BF72" s="473"/>
      <c r="BG72" s="474" t="s">
        <v>920</v>
      </c>
      <c r="BH72" s="475"/>
      <c r="BI72" s="475"/>
      <c r="BJ72" s="476"/>
      <c r="BK72" s="471"/>
      <c r="BL72" s="472"/>
      <c r="BM72" s="472"/>
      <c r="BN72" s="473"/>
      <c r="BO72" s="441" t="str">
        <f t="shared" si="54"/>
        <v>n.é.</v>
      </c>
      <c r="BP72" s="442"/>
    </row>
    <row r="73" spans="1:68" ht="20.100000000000001" customHeight="1">
      <c r="A73" s="372" t="s">
        <v>222</v>
      </c>
      <c r="B73" s="373"/>
      <c r="C73" s="397" t="s">
        <v>344</v>
      </c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9"/>
      <c r="AC73" s="377" t="s">
        <v>345</v>
      </c>
      <c r="AD73" s="378"/>
      <c r="AE73" s="471" t="str">
        <f t="shared" ref="AE73:AE74" si="86">IF(SUM(AI73:AP73)=0,"",SUM(AI73:AP73))</f>
        <v/>
      </c>
      <c r="AF73" s="472"/>
      <c r="AG73" s="472"/>
      <c r="AH73" s="473"/>
      <c r="AI73" s="471"/>
      <c r="AJ73" s="472"/>
      <c r="AK73" s="472"/>
      <c r="AL73" s="473"/>
      <c r="AM73" s="471"/>
      <c r="AN73" s="472"/>
      <c r="AO73" s="472"/>
      <c r="AP73" s="473"/>
      <c r="AQ73" s="471"/>
      <c r="AR73" s="472"/>
      <c r="AS73" s="472"/>
      <c r="AT73" s="473"/>
      <c r="AU73" s="471"/>
      <c r="AV73" s="472"/>
      <c r="AW73" s="472"/>
      <c r="AX73" s="473"/>
      <c r="AY73" s="474" t="s">
        <v>920</v>
      </c>
      <c r="AZ73" s="475"/>
      <c r="BA73" s="475"/>
      <c r="BB73" s="476"/>
      <c r="BC73" s="471"/>
      <c r="BD73" s="472"/>
      <c r="BE73" s="472"/>
      <c r="BF73" s="473"/>
      <c r="BG73" s="474" t="s">
        <v>920</v>
      </c>
      <c r="BH73" s="475"/>
      <c r="BI73" s="475"/>
      <c r="BJ73" s="476"/>
      <c r="BK73" s="471"/>
      <c r="BL73" s="472"/>
      <c r="BM73" s="472"/>
      <c r="BN73" s="473"/>
      <c r="BO73" s="441" t="str">
        <f t="shared" si="54"/>
        <v>n.é.</v>
      </c>
      <c r="BP73" s="442"/>
    </row>
    <row r="74" spans="1:68" ht="20.100000000000001" customHeight="1">
      <c r="A74" s="372" t="s">
        <v>223</v>
      </c>
      <c r="B74" s="373"/>
      <c r="C74" s="374" t="s">
        <v>741</v>
      </c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375"/>
      <c r="AA74" s="375"/>
      <c r="AB74" s="376"/>
      <c r="AC74" s="377" t="s">
        <v>346</v>
      </c>
      <c r="AD74" s="378"/>
      <c r="AE74" s="471" t="str">
        <f t="shared" si="86"/>
        <v/>
      </c>
      <c r="AF74" s="472"/>
      <c r="AG74" s="472"/>
      <c r="AH74" s="473"/>
      <c r="AI74" s="471"/>
      <c r="AJ74" s="472"/>
      <c r="AK74" s="472"/>
      <c r="AL74" s="473"/>
      <c r="AM74" s="471"/>
      <c r="AN74" s="472"/>
      <c r="AO74" s="472"/>
      <c r="AP74" s="473"/>
      <c r="AQ74" s="471"/>
      <c r="AR74" s="472"/>
      <c r="AS74" s="472"/>
      <c r="AT74" s="473"/>
      <c r="AU74" s="471"/>
      <c r="AV74" s="472"/>
      <c r="AW74" s="472"/>
      <c r="AX74" s="473"/>
      <c r="AY74" s="474" t="s">
        <v>920</v>
      </c>
      <c r="AZ74" s="475"/>
      <c r="BA74" s="475"/>
      <c r="BB74" s="476"/>
      <c r="BC74" s="471"/>
      <c r="BD74" s="472"/>
      <c r="BE74" s="472"/>
      <c r="BF74" s="473"/>
      <c r="BG74" s="474" t="s">
        <v>920</v>
      </c>
      <c r="BH74" s="475"/>
      <c r="BI74" s="475"/>
      <c r="BJ74" s="476"/>
      <c r="BK74" s="471"/>
      <c r="BL74" s="472"/>
      <c r="BM74" s="472"/>
      <c r="BN74" s="473"/>
      <c r="BO74" s="441" t="str">
        <f t="shared" si="54"/>
        <v>n.é.</v>
      </c>
      <c r="BP74" s="442"/>
    </row>
    <row r="75" spans="1:68" s="3" customFormat="1" ht="20.100000000000001" customHeight="1">
      <c r="A75" s="464" t="s">
        <v>224</v>
      </c>
      <c r="B75" s="465"/>
      <c r="C75" s="498" t="s">
        <v>744</v>
      </c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500"/>
      <c r="AC75" s="469" t="s">
        <v>347</v>
      </c>
      <c r="AD75" s="470"/>
      <c r="AE75" s="461">
        <f>SUM(AE72:AH74)</f>
        <v>0</v>
      </c>
      <c r="AF75" s="462"/>
      <c r="AG75" s="462"/>
      <c r="AH75" s="463"/>
      <c r="AI75" s="461">
        <f t="shared" ref="AI75" si="87">SUM(AI72:AL74)</f>
        <v>0</v>
      </c>
      <c r="AJ75" s="462"/>
      <c r="AK75" s="462"/>
      <c r="AL75" s="463"/>
      <c r="AM75" s="461">
        <f t="shared" ref="AM75" si="88">SUM(AM72:AP74)</f>
        <v>0</v>
      </c>
      <c r="AN75" s="462"/>
      <c r="AO75" s="462"/>
      <c r="AP75" s="463"/>
      <c r="AQ75" s="461">
        <f t="shared" ref="AQ75" si="89">SUM(AQ72:AT74)</f>
        <v>0</v>
      </c>
      <c r="AR75" s="462"/>
      <c r="AS75" s="462"/>
      <c r="AT75" s="463"/>
      <c r="AU75" s="461">
        <f t="shared" ref="AU75" si="90">SUM(AU72:AX74)</f>
        <v>0</v>
      </c>
      <c r="AV75" s="462"/>
      <c r="AW75" s="462"/>
      <c r="AX75" s="463"/>
      <c r="AY75" s="458" t="s">
        <v>920</v>
      </c>
      <c r="AZ75" s="459"/>
      <c r="BA75" s="459"/>
      <c r="BB75" s="460"/>
      <c r="BC75" s="461">
        <f t="shared" ref="BC75" si="91">SUM(BC72:BF74)</f>
        <v>0</v>
      </c>
      <c r="BD75" s="462"/>
      <c r="BE75" s="462"/>
      <c r="BF75" s="463"/>
      <c r="BG75" s="458" t="s">
        <v>920</v>
      </c>
      <c r="BH75" s="459"/>
      <c r="BI75" s="459"/>
      <c r="BJ75" s="460"/>
      <c r="BK75" s="461">
        <f t="shared" ref="BK75" si="92">SUM(BK72:BN74)</f>
        <v>0</v>
      </c>
      <c r="BL75" s="462"/>
      <c r="BM75" s="462"/>
      <c r="BN75" s="463"/>
      <c r="BO75" s="444" t="str">
        <f t="shared" si="54"/>
        <v>n.é.</v>
      </c>
      <c r="BP75" s="445"/>
    </row>
    <row r="76" spans="1:68" ht="20.100000000000001" customHeight="1">
      <c r="A76" s="372" t="s">
        <v>225</v>
      </c>
      <c r="B76" s="373"/>
      <c r="C76" s="397" t="s">
        <v>348</v>
      </c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9"/>
      <c r="AC76" s="377" t="s">
        <v>349</v>
      </c>
      <c r="AD76" s="378"/>
      <c r="AE76" s="471" t="str">
        <f t="shared" ref="AE76" si="93">IF(SUM(AI76:AP76)=0,"",SUM(AI76:AP76))</f>
        <v/>
      </c>
      <c r="AF76" s="472"/>
      <c r="AG76" s="472"/>
      <c r="AH76" s="473"/>
      <c r="AI76" s="471"/>
      <c r="AJ76" s="472"/>
      <c r="AK76" s="472"/>
      <c r="AL76" s="473"/>
      <c r="AM76" s="471"/>
      <c r="AN76" s="472"/>
      <c r="AO76" s="472"/>
      <c r="AP76" s="473"/>
      <c r="AQ76" s="471"/>
      <c r="AR76" s="472"/>
      <c r="AS76" s="472"/>
      <c r="AT76" s="473"/>
      <c r="AU76" s="471"/>
      <c r="AV76" s="472"/>
      <c r="AW76" s="472"/>
      <c r="AX76" s="473"/>
      <c r="AY76" s="474" t="s">
        <v>920</v>
      </c>
      <c r="AZ76" s="475"/>
      <c r="BA76" s="475"/>
      <c r="BB76" s="476"/>
      <c r="BC76" s="471"/>
      <c r="BD76" s="472"/>
      <c r="BE76" s="472"/>
      <c r="BF76" s="473"/>
      <c r="BG76" s="474" t="s">
        <v>920</v>
      </c>
      <c r="BH76" s="475"/>
      <c r="BI76" s="475"/>
      <c r="BJ76" s="476"/>
      <c r="BK76" s="471"/>
      <c r="BL76" s="472"/>
      <c r="BM76" s="472"/>
      <c r="BN76" s="473"/>
      <c r="BO76" s="441" t="str">
        <f t="shared" si="54"/>
        <v>n.é.</v>
      </c>
      <c r="BP76" s="442"/>
    </row>
    <row r="77" spans="1:68" ht="20.100000000000001" customHeight="1">
      <c r="A77" s="372" t="s">
        <v>226</v>
      </c>
      <c r="B77" s="373"/>
      <c r="C77" s="374" t="s">
        <v>742</v>
      </c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6"/>
      <c r="AC77" s="377" t="s">
        <v>350</v>
      </c>
      <c r="AD77" s="378"/>
      <c r="AE77" s="471" t="str">
        <f t="shared" ref="AE77:AE79" si="94">IF(SUM(AI77:AP77)=0,"",SUM(AI77:AP77))</f>
        <v/>
      </c>
      <c r="AF77" s="472"/>
      <c r="AG77" s="472"/>
      <c r="AH77" s="473"/>
      <c r="AI77" s="471"/>
      <c r="AJ77" s="472"/>
      <c r="AK77" s="472"/>
      <c r="AL77" s="473"/>
      <c r="AM77" s="471"/>
      <c r="AN77" s="472"/>
      <c r="AO77" s="472"/>
      <c r="AP77" s="473"/>
      <c r="AQ77" s="471"/>
      <c r="AR77" s="472"/>
      <c r="AS77" s="472"/>
      <c r="AT77" s="473"/>
      <c r="AU77" s="471"/>
      <c r="AV77" s="472"/>
      <c r="AW77" s="472"/>
      <c r="AX77" s="473"/>
      <c r="AY77" s="474" t="s">
        <v>920</v>
      </c>
      <c r="AZ77" s="475"/>
      <c r="BA77" s="475"/>
      <c r="BB77" s="476"/>
      <c r="BC77" s="471"/>
      <c r="BD77" s="472"/>
      <c r="BE77" s="472"/>
      <c r="BF77" s="473"/>
      <c r="BG77" s="474" t="s">
        <v>920</v>
      </c>
      <c r="BH77" s="475"/>
      <c r="BI77" s="475"/>
      <c r="BJ77" s="476"/>
      <c r="BK77" s="471"/>
      <c r="BL77" s="472"/>
      <c r="BM77" s="472"/>
      <c r="BN77" s="473"/>
      <c r="BO77" s="441" t="str">
        <f t="shared" si="54"/>
        <v>n.é.</v>
      </c>
      <c r="BP77" s="442"/>
    </row>
    <row r="78" spans="1:68" ht="20.100000000000001" customHeight="1">
      <c r="A78" s="372" t="s">
        <v>227</v>
      </c>
      <c r="B78" s="373"/>
      <c r="C78" s="397" t="s">
        <v>351</v>
      </c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9"/>
      <c r="AC78" s="377" t="s">
        <v>352</v>
      </c>
      <c r="AD78" s="378"/>
      <c r="AE78" s="471" t="str">
        <f t="shared" si="94"/>
        <v/>
      </c>
      <c r="AF78" s="472"/>
      <c r="AG78" s="472"/>
      <c r="AH78" s="473"/>
      <c r="AI78" s="471"/>
      <c r="AJ78" s="472"/>
      <c r="AK78" s="472"/>
      <c r="AL78" s="473"/>
      <c r="AM78" s="471"/>
      <c r="AN78" s="472"/>
      <c r="AO78" s="472"/>
      <c r="AP78" s="473"/>
      <c r="AQ78" s="471"/>
      <c r="AR78" s="472"/>
      <c r="AS78" s="472"/>
      <c r="AT78" s="473"/>
      <c r="AU78" s="471"/>
      <c r="AV78" s="472"/>
      <c r="AW78" s="472"/>
      <c r="AX78" s="473"/>
      <c r="AY78" s="474" t="s">
        <v>920</v>
      </c>
      <c r="AZ78" s="475"/>
      <c r="BA78" s="475"/>
      <c r="BB78" s="476"/>
      <c r="BC78" s="471"/>
      <c r="BD78" s="472"/>
      <c r="BE78" s="472"/>
      <c r="BF78" s="473"/>
      <c r="BG78" s="474" t="s">
        <v>920</v>
      </c>
      <c r="BH78" s="475"/>
      <c r="BI78" s="475"/>
      <c r="BJ78" s="476"/>
      <c r="BK78" s="471"/>
      <c r="BL78" s="472"/>
      <c r="BM78" s="472"/>
      <c r="BN78" s="473"/>
      <c r="BO78" s="441" t="str">
        <f t="shared" si="54"/>
        <v>n.é.</v>
      </c>
      <c r="BP78" s="442"/>
    </row>
    <row r="79" spans="1:68" ht="20.100000000000001" customHeight="1">
      <c r="A79" s="372" t="s">
        <v>228</v>
      </c>
      <c r="B79" s="373"/>
      <c r="C79" s="374" t="s">
        <v>743</v>
      </c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6"/>
      <c r="AC79" s="377" t="s">
        <v>353</v>
      </c>
      <c r="AD79" s="378"/>
      <c r="AE79" s="471" t="str">
        <f t="shared" si="94"/>
        <v/>
      </c>
      <c r="AF79" s="472"/>
      <c r="AG79" s="472"/>
      <c r="AH79" s="473"/>
      <c r="AI79" s="471"/>
      <c r="AJ79" s="472"/>
      <c r="AK79" s="472"/>
      <c r="AL79" s="473"/>
      <c r="AM79" s="471"/>
      <c r="AN79" s="472"/>
      <c r="AO79" s="472"/>
      <c r="AP79" s="473"/>
      <c r="AQ79" s="471"/>
      <c r="AR79" s="472"/>
      <c r="AS79" s="472"/>
      <c r="AT79" s="473"/>
      <c r="AU79" s="471"/>
      <c r="AV79" s="472"/>
      <c r="AW79" s="472"/>
      <c r="AX79" s="473"/>
      <c r="AY79" s="474" t="s">
        <v>920</v>
      </c>
      <c r="AZ79" s="475"/>
      <c r="BA79" s="475"/>
      <c r="BB79" s="476"/>
      <c r="BC79" s="471"/>
      <c r="BD79" s="472"/>
      <c r="BE79" s="472"/>
      <c r="BF79" s="473"/>
      <c r="BG79" s="474" t="s">
        <v>920</v>
      </c>
      <c r="BH79" s="475"/>
      <c r="BI79" s="475"/>
      <c r="BJ79" s="476"/>
      <c r="BK79" s="471"/>
      <c r="BL79" s="472"/>
      <c r="BM79" s="472"/>
      <c r="BN79" s="473"/>
      <c r="BO79" s="441" t="str">
        <f t="shared" si="54"/>
        <v>n.é.</v>
      </c>
      <c r="BP79" s="442"/>
    </row>
    <row r="80" spans="1:68" s="3" customFormat="1" ht="20.100000000000001" customHeight="1">
      <c r="A80" s="464" t="s">
        <v>229</v>
      </c>
      <c r="B80" s="465"/>
      <c r="C80" s="466" t="s">
        <v>745</v>
      </c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7"/>
      <c r="S80" s="467"/>
      <c r="T80" s="467"/>
      <c r="U80" s="467"/>
      <c r="V80" s="467"/>
      <c r="W80" s="467"/>
      <c r="X80" s="467"/>
      <c r="Y80" s="467"/>
      <c r="Z80" s="467"/>
      <c r="AA80" s="467"/>
      <c r="AB80" s="468"/>
      <c r="AC80" s="469" t="s">
        <v>354</v>
      </c>
      <c r="AD80" s="470"/>
      <c r="AE80" s="461">
        <f>SUM(AE76:AH79)</f>
        <v>0</v>
      </c>
      <c r="AF80" s="462"/>
      <c r="AG80" s="462"/>
      <c r="AH80" s="463"/>
      <c r="AI80" s="461">
        <f t="shared" ref="AI80" si="95">SUM(AI76:AL79)</f>
        <v>0</v>
      </c>
      <c r="AJ80" s="462"/>
      <c r="AK80" s="462"/>
      <c r="AL80" s="463"/>
      <c r="AM80" s="461">
        <f t="shared" ref="AM80" si="96">SUM(AM76:AP79)</f>
        <v>0</v>
      </c>
      <c r="AN80" s="462"/>
      <c r="AO80" s="462"/>
      <c r="AP80" s="463"/>
      <c r="AQ80" s="461">
        <f t="shared" ref="AQ80" si="97">SUM(AQ76:AT79)</f>
        <v>0</v>
      </c>
      <c r="AR80" s="462"/>
      <c r="AS80" s="462"/>
      <c r="AT80" s="463"/>
      <c r="AU80" s="461">
        <f t="shared" ref="AU80" si="98">SUM(AU76:AX79)</f>
        <v>0</v>
      </c>
      <c r="AV80" s="462"/>
      <c r="AW80" s="462"/>
      <c r="AX80" s="463"/>
      <c r="AY80" s="458" t="s">
        <v>920</v>
      </c>
      <c r="AZ80" s="459"/>
      <c r="BA80" s="459"/>
      <c r="BB80" s="460"/>
      <c r="BC80" s="461">
        <f t="shared" ref="BC80" si="99">SUM(BC76:BF79)</f>
        <v>0</v>
      </c>
      <c r="BD80" s="462"/>
      <c r="BE80" s="462"/>
      <c r="BF80" s="463"/>
      <c r="BG80" s="458" t="s">
        <v>920</v>
      </c>
      <c r="BH80" s="459"/>
      <c r="BI80" s="459"/>
      <c r="BJ80" s="460"/>
      <c r="BK80" s="461">
        <f t="shared" ref="BK80" si="100">SUM(BK76:BN79)</f>
        <v>0</v>
      </c>
      <c r="BL80" s="462"/>
      <c r="BM80" s="462"/>
      <c r="BN80" s="463"/>
      <c r="BO80" s="444" t="str">
        <f t="shared" si="54"/>
        <v>n.é.</v>
      </c>
      <c r="BP80" s="445"/>
    </row>
    <row r="81" spans="1:68" ht="20.100000000000001" customHeight="1">
      <c r="A81" s="372" t="s">
        <v>230</v>
      </c>
      <c r="B81" s="373"/>
      <c r="C81" s="397" t="s">
        <v>355</v>
      </c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9"/>
      <c r="AC81" s="377" t="s">
        <v>356</v>
      </c>
      <c r="AD81" s="378"/>
      <c r="AE81" s="471" t="str">
        <f t="shared" ref="AE81:AE82" si="101">IF(SUM(AI81:AP81)=0,"",SUM(AI81:AP81))</f>
        <v/>
      </c>
      <c r="AF81" s="472"/>
      <c r="AG81" s="472"/>
      <c r="AH81" s="473"/>
      <c r="AI81" s="471"/>
      <c r="AJ81" s="472"/>
      <c r="AK81" s="472"/>
      <c r="AL81" s="473"/>
      <c r="AM81" s="471"/>
      <c r="AN81" s="472"/>
      <c r="AO81" s="472"/>
      <c r="AP81" s="473"/>
      <c r="AQ81" s="471"/>
      <c r="AR81" s="472"/>
      <c r="AS81" s="472"/>
      <c r="AT81" s="473"/>
      <c r="AU81" s="471"/>
      <c r="AV81" s="472"/>
      <c r="AW81" s="472"/>
      <c r="AX81" s="473"/>
      <c r="AY81" s="474" t="s">
        <v>920</v>
      </c>
      <c r="AZ81" s="475"/>
      <c r="BA81" s="475"/>
      <c r="BB81" s="476"/>
      <c r="BC81" s="471"/>
      <c r="BD81" s="472"/>
      <c r="BE81" s="472"/>
      <c r="BF81" s="473"/>
      <c r="BG81" s="474" t="s">
        <v>920</v>
      </c>
      <c r="BH81" s="475"/>
      <c r="BI81" s="475"/>
      <c r="BJ81" s="476"/>
      <c r="BK81" s="471"/>
      <c r="BL81" s="472"/>
      <c r="BM81" s="472"/>
      <c r="BN81" s="473"/>
      <c r="BO81" s="441" t="str">
        <f t="shared" si="54"/>
        <v>n.é.</v>
      </c>
      <c r="BP81" s="442"/>
    </row>
    <row r="82" spans="1:68" ht="20.100000000000001" customHeight="1">
      <c r="A82" s="372" t="s">
        <v>231</v>
      </c>
      <c r="B82" s="373"/>
      <c r="C82" s="397" t="s">
        <v>357</v>
      </c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9"/>
      <c r="AC82" s="377" t="s">
        <v>358</v>
      </c>
      <c r="AD82" s="378"/>
      <c r="AE82" s="471" t="str">
        <f t="shared" si="101"/>
        <v/>
      </c>
      <c r="AF82" s="472"/>
      <c r="AG82" s="472"/>
      <c r="AH82" s="473"/>
      <c r="AI82" s="471"/>
      <c r="AJ82" s="472"/>
      <c r="AK82" s="472"/>
      <c r="AL82" s="473"/>
      <c r="AM82" s="471"/>
      <c r="AN82" s="472"/>
      <c r="AO82" s="472"/>
      <c r="AP82" s="473"/>
      <c r="AQ82" s="471"/>
      <c r="AR82" s="472"/>
      <c r="AS82" s="472"/>
      <c r="AT82" s="473"/>
      <c r="AU82" s="471"/>
      <c r="AV82" s="472"/>
      <c r="AW82" s="472"/>
      <c r="AX82" s="473"/>
      <c r="AY82" s="474" t="s">
        <v>920</v>
      </c>
      <c r="AZ82" s="475"/>
      <c r="BA82" s="475"/>
      <c r="BB82" s="476"/>
      <c r="BC82" s="471"/>
      <c r="BD82" s="472"/>
      <c r="BE82" s="472"/>
      <c r="BF82" s="473"/>
      <c r="BG82" s="474" t="s">
        <v>920</v>
      </c>
      <c r="BH82" s="475"/>
      <c r="BI82" s="475"/>
      <c r="BJ82" s="476"/>
      <c r="BK82" s="471"/>
      <c r="BL82" s="472"/>
      <c r="BM82" s="472"/>
      <c r="BN82" s="473"/>
      <c r="BO82" s="441" t="str">
        <f t="shared" si="54"/>
        <v>n.é.</v>
      </c>
      <c r="BP82" s="442"/>
    </row>
    <row r="83" spans="1:68" s="3" customFormat="1" ht="20.100000000000001" customHeight="1">
      <c r="A83" s="464" t="s">
        <v>232</v>
      </c>
      <c r="B83" s="465"/>
      <c r="C83" s="498" t="s">
        <v>747</v>
      </c>
      <c r="D83" s="499"/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499"/>
      <c r="P83" s="499"/>
      <c r="Q83" s="499"/>
      <c r="R83" s="499"/>
      <c r="S83" s="499"/>
      <c r="T83" s="499"/>
      <c r="U83" s="499"/>
      <c r="V83" s="499"/>
      <c r="W83" s="499"/>
      <c r="X83" s="499"/>
      <c r="Y83" s="499"/>
      <c r="Z83" s="499"/>
      <c r="AA83" s="499"/>
      <c r="AB83" s="500"/>
      <c r="AC83" s="469" t="s">
        <v>359</v>
      </c>
      <c r="AD83" s="470"/>
      <c r="AE83" s="188">
        <f>SUM(AE81:AH82)</f>
        <v>0</v>
      </c>
      <c r="AF83" s="189"/>
      <c r="AG83" s="189"/>
      <c r="AH83" s="190"/>
      <c r="AI83" s="188">
        <f t="shared" ref="AI83" si="102">SUM(AI81:AL82)</f>
        <v>0</v>
      </c>
      <c r="AJ83" s="189"/>
      <c r="AK83" s="189"/>
      <c r="AL83" s="190"/>
      <c r="AM83" s="188">
        <f t="shared" ref="AM83" si="103">SUM(AM81:AP82)</f>
        <v>0</v>
      </c>
      <c r="AN83" s="189"/>
      <c r="AO83" s="189"/>
      <c r="AP83" s="190"/>
      <c r="AQ83" s="188">
        <f t="shared" ref="AQ83" si="104">SUM(AQ81:AT82)</f>
        <v>0</v>
      </c>
      <c r="AR83" s="189"/>
      <c r="AS83" s="189"/>
      <c r="AT83" s="190"/>
      <c r="AU83" s="188">
        <f t="shared" ref="AU83" si="105">SUM(AU81:AX82)</f>
        <v>0</v>
      </c>
      <c r="AV83" s="189"/>
      <c r="AW83" s="189"/>
      <c r="AX83" s="190"/>
      <c r="AY83" s="243" t="s">
        <v>920</v>
      </c>
      <c r="AZ83" s="244"/>
      <c r="BA83" s="244"/>
      <c r="BB83" s="245"/>
      <c r="BC83" s="188">
        <f t="shared" ref="BC83" si="106">SUM(BC81:BF82)</f>
        <v>0</v>
      </c>
      <c r="BD83" s="189"/>
      <c r="BE83" s="189"/>
      <c r="BF83" s="190"/>
      <c r="BG83" s="243" t="s">
        <v>920</v>
      </c>
      <c r="BH83" s="244"/>
      <c r="BI83" s="244"/>
      <c r="BJ83" s="245"/>
      <c r="BK83" s="188">
        <f t="shared" ref="BK83" si="107">SUM(BK81:BN82)</f>
        <v>0</v>
      </c>
      <c r="BL83" s="189"/>
      <c r="BM83" s="189"/>
      <c r="BN83" s="190"/>
      <c r="BO83" s="444" t="str">
        <f t="shared" si="54"/>
        <v>n.é.</v>
      </c>
      <c r="BP83" s="445"/>
    </row>
    <row r="84" spans="1:68" ht="20.100000000000001" customHeight="1">
      <c r="A84" s="372" t="s">
        <v>233</v>
      </c>
      <c r="B84" s="373"/>
      <c r="C84" s="374" t="s">
        <v>360</v>
      </c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6"/>
      <c r="AC84" s="377" t="s">
        <v>361</v>
      </c>
      <c r="AD84" s="378"/>
      <c r="AE84" s="471" t="str">
        <f t="shared" ref="AE84:AE90" si="108">IF(SUM(AI84:AP84)=0,"",SUM(AI84:AP84))</f>
        <v/>
      </c>
      <c r="AF84" s="472"/>
      <c r="AG84" s="472"/>
      <c r="AH84" s="473"/>
      <c r="AI84" s="471"/>
      <c r="AJ84" s="472"/>
      <c r="AK84" s="472"/>
      <c r="AL84" s="473"/>
      <c r="AM84" s="471"/>
      <c r="AN84" s="472"/>
      <c r="AO84" s="472"/>
      <c r="AP84" s="473"/>
      <c r="AQ84" s="471"/>
      <c r="AR84" s="472"/>
      <c r="AS84" s="472"/>
      <c r="AT84" s="473"/>
      <c r="AU84" s="471"/>
      <c r="AV84" s="472"/>
      <c r="AW84" s="472"/>
      <c r="AX84" s="473"/>
      <c r="AY84" s="474" t="s">
        <v>920</v>
      </c>
      <c r="AZ84" s="475"/>
      <c r="BA84" s="475"/>
      <c r="BB84" s="476"/>
      <c r="BC84" s="471"/>
      <c r="BD84" s="472"/>
      <c r="BE84" s="472"/>
      <c r="BF84" s="473"/>
      <c r="BG84" s="474" t="s">
        <v>920</v>
      </c>
      <c r="BH84" s="475"/>
      <c r="BI84" s="475"/>
      <c r="BJ84" s="476"/>
      <c r="BK84" s="471"/>
      <c r="BL84" s="472"/>
      <c r="BM84" s="472"/>
      <c r="BN84" s="473"/>
      <c r="BO84" s="441" t="str">
        <f t="shared" si="54"/>
        <v>n.é.</v>
      </c>
      <c r="BP84" s="442"/>
    </row>
    <row r="85" spans="1:68" ht="20.100000000000001" customHeight="1">
      <c r="A85" s="372" t="s">
        <v>234</v>
      </c>
      <c r="B85" s="373"/>
      <c r="C85" s="374" t="s">
        <v>362</v>
      </c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375"/>
      <c r="AA85" s="375"/>
      <c r="AB85" s="376"/>
      <c r="AC85" s="377" t="s">
        <v>363</v>
      </c>
      <c r="AD85" s="378"/>
      <c r="AE85" s="471" t="str">
        <f t="shared" si="108"/>
        <v/>
      </c>
      <c r="AF85" s="472"/>
      <c r="AG85" s="472"/>
      <c r="AH85" s="473"/>
      <c r="AI85" s="471"/>
      <c r="AJ85" s="472"/>
      <c r="AK85" s="472"/>
      <c r="AL85" s="473"/>
      <c r="AM85" s="471"/>
      <c r="AN85" s="472"/>
      <c r="AO85" s="472"/>
      <c r="AP85" s="473"/>
      <c r="AQ85" s="471"/>
      <c r="AR85" s="472"/>
      <c r="AS85" s="472"/>
      <c r="AT85" s="473"/>
      <c r="AU85" s="471"/>
      <c r="AV85" s="472"/>
      <c r="AW85" s="472"/>
      <c r="AX85" s="473"/>
      <c r="AY85" s="474" t="s">
        <v>920</v>
      </c>
      <c r="AZ85" s="475"/>
      <c r="BA85" s="475"/>
      <c r="BB85" s="476"/>
      <c r="BC85" s="471"/>
      <c r="BD85" s="472"/>
      <c r="BE85" s="472"/>
      <c r="BF85" s="473"/>
      <c r="BG85" s="474" t="s">
        <v>920</v>
      </c>
      <c r="BH85" s="475"/>
      <c r="BI85" s="475"/>
      <c r="BJ85" s="476"/>
      <c r="BK85" s="471"/>
      <c r="BL85" s="472"/>
      <c r="BM85" s="472"/>
      <c r="BN85" s="473"/>
      <c r="BO85" s="441" t="str">
        <f t="shared" si="54"/>
        <v>n.é.</v>
      </c>
      <c r="BP85" s="442"/>
    </row>
    <row r="86" spans="1:68" ht="20.100000000000001" customHeight="1">
      <c r="A86" s="372" t="s">
        <v>235</v>
      </c>
      <c r="B86" s="373"/>
      <c r="C86" s="374" t="s">
        <v>364</v>
      </c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375"/>
      <c r="T86" s="375"/>
      <c r="U86" s="375"/>
      <c r="V86" s="375"/>
      <c r="W86" s="375"/>
      <c r="X86" s="375"/>
      <c r="Y86" s="375"/>
      <c r="Z86" s="375"/>
      <c r="AA86" s="375"/>
      <c r="AB86" s="376"/>
      <c r="AC86" s="377" t="s">
        <v>365</v>
      </c>
      <c r="AD86" s="378"/>
      <c r="AE86" s="471">
        <f t="shared" si="108"/>
        <v>65546</v>
      </c>
      <c r="AF86" s="472"/>
      <c r="AG86" s="472"/>
      <c r="AH86" s="473"/>
      <c r="AI86" s="471">
        <v>34966</v>
      </c>
      <c r="AJ86" s="472"/>
      <c r="AK86" s="472"/>
      <c r="AL86" s="473"/>
      <c r="AM86" s="471">
        <v>30580</v>
      </c>
      <c r="AN86" s="472"/>
      <c r="AO86" s="472"/>
      <c r="AP86" s="473"/>
      <c r="AQ86" s="471"/>
      <c r="AR86" s="472"/>
      <c r="AS86" s="472"/>
      <c r="AT86" s="473"/>
      <c r="AU86" s="471"/>
      <c r="AV86" s="472"/>
      <c r="AW86" s="472"/>
      <c r="AX86" s="473"/>
      <c r="AY86" s="474" t="s">
        <v>920</v>
      </c>
      <c r="AZ86" s="475"/>
      <c r="BA86" s="475"/>
      <c r="BB86" s="476"/>
      <c r="BC86" s="471"/>
      <c r="BD86" s="472"/>
      <c r="BE86" s="472"/>
      <c r="BF86" s="473"/>
      <c r="BG86" s="474" t="s">
        <v>920</v>
      </c>
      <c r="BH86" s="475"/>
      <c r="BI86" s="475"/>
      <c r="BJ86" s="476"/>
      <c r="BK86" s="471"/>
      <c r="BL86" s="472"/>
      <c r="BM86" s="472"/>
      <c r="BN86" s="473"/>
      <c r="BO86" s="441" t="str">
        <f t="shared" si="54"/>
        <v>n.é.</v>
      </c>
      <c r="BP86" s="442"/>
    </row>
    <row r="87" spans="1:68" ht="20.100000000000001" customHeight="1">
      <c r="A87" s="372" t="s">
        <v>236</v>
      </c>
      <c r="B87" s="373"/>
      <c r="C87" s="374" t="s">
        <v>746</v>
      </c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6"/>
      <c r="AC87" s="377" t="s">
        <v>366</v>
      </c>
      <c r="AD87" s="378"/>
      <c r="AE87" s="471" t="str">
        <f t="shared" si="108"/>
        <v/>
      </c>
      <c r="AF87" s="472"/>
      <c r="AG87" s="472"/>
      <c r="AH87" s="473"/>
      <c r="AI87" s="471"/>
      <c r="AJ87" s="472"/>
      <c r="AK87" s="472"/>
      <c r="AL87" s="473"/>
      <c r="AM87" s="471"/>
      <c r="AN87" s="472"/>
      <c r="AO87" s="472"/>
      <c r="AP87" s="473"/>
      <c r="AQ87" s="471"/>
      <c r="AR87" s="472"/>
      <c r="AS87" s="472"/>
      <c r="AT87" s="473"/>
      <c r="AU87" s="471"/>
      <c r="AV87" s="472"/>
      <c r="AW87" s="472"/>
      <c r="AX87" s="473"/>
      <c r="AY87" s="474" t="s">
        <v>920</v>
      </c>
      <c r="AZ87" s="475"/>
      <c r="BA87" s="475"/>
      <c r="BB87" s="476"/>
      <c r="BC87" s="471"/>
      <c r="BD87" s="472"/>
      <c r="BE87" s="472"/>
      <c r="BF87" s="473"/>
      <c r="BG87" s="474" t="s">
        <v>920</v>
      </c>
      <c r="BH87" s="475"/>
      <c r="BI87" s="475"/>
      <c r="BJ87" s="476"/>
      <c r="BK87" s="471"/>
      <c r="BL87" s="472"/>
      <c r="BM87" s="472"/>
      <c r="BN87" s="473"/>
      <c r="BO87" s="441" t="str">
        <f t="shared" si="54"/>
        <v>n.é.</v>
      </c>
      <c r="BP87" s="442"/>
    </row>
    <row r="88" spans="1:68" ht="20.100000000000001" customHeight="1">
      <c r="A88" s="372" t="s">
        <v>237</v>
      </c>
      <c r="B88" s="373"/>
      <c r="C88" s="397" t="s">
        <v>367</v>
      </c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9"/>
      <c r="AC88" s="377" t="s">
        <v>368</v>
      </c>
      <c r="AD88" s="378"/>
      <c r="AE88" s="471" t="str">
        <f t="shared" si="108"/>
        <v/>
      </c>
      <c r="AF88" s="472"/>
      <c r="AG88" s="472"/>
      <c r="AH88" s="473"/>
      <c r="AI88" s="471"/>
      <c r="AJ88" s="472"/>
      <c r="AK88" s="472"/>
      <c r="AL88" s="473"/>
      <c r="AM88" s="471"/>
      <c r="AN88" s="472"/>
      <c r="AO88" s="472"/>
      <c r="AP88" s="473"/>
      <c r="AQ88" s="471"/>
      <c r="AR88" s="472"/>
      <c r="AS88" s="472"/>
      <c r="AT88" s="473"/>
      <c r="AU88" s="471"/>
      <c r="AV88" s="472"/>
      <c r="AW88" s="472"/>
      <c r="AX88" s="473"/>
      <c r="AY88" s="474" t="s">
        <v>920</v>
      </c>
      <c r="AZ88" s="475"/>
      <c r="BA88" s="475"/>
      <c r="BB88" s="476"/>
      <c r="BC88" s="471"/>
      <c r="BD88" s="472"/>
      <c r="BE88" s="472"/>
      <c r="BF88" s="473"/>
      <c r="BG88" s="474" t="s">
        <v>920</v>
      </c>
      <c r="BH88" s="475"/>
      <c r="BI88" s="475"/>
      <c r="BJ88" s="476"/>
      <c r="BK88" s="471"/>
      <c r="BL88" s="472"/>
      <c r="BM88" s="472"/>
      <c r="BN88" s="473"/>
      <c r="BO88" s="441" t="str">
        <f t="shared" si="54"/>
        <v>n.é.</v>
      </c>
      <c r="BP88" s="442"/>
    </row>
    <row r="89" spans="1:68" ht="20.100000000000001" customHeight="1">
      <c r="A89" s="372" t="s">
        <v>238</v>
      </c>
      <c r="B89" s="373"/>
      <c r="C89" s="397" t="s">
        <v>751</v>
      </c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9"/>
      <c r="AC89" s="377" t="s">
        <v>749</v>
      </c>
      <c r="AD89" s="378"/>
      <c r="AE89" s="471" t="str">
        <f t="shared" si="108"/>
        <v/>
      </c>
      <c r="AF89" s="472"/>
      <c r="AG89" s="472"/>
      <c r="AH89" s="473"/>
      <c r="AI89" s="471"/>
      <c r="AJ89" s="472"/>
      <c r="AK89" s="472"/>
      <c r="AL89" s="473"/>
      <c r="AM89" s="471"/>
      <c r="AN89" s="472"/>
      <c r="AO89" s="472"/>
      <c r="AP89" s="473"/>
      <c r="AQ89" s="471"/>
      <c r="AR89" s="472"/>
      <c r="AS89" s="472"/>
      <c r="AT89" s="473"/>
      <c r="AU89" s="471"/>
      <c r="AV89" s="472"/>
      <c r="AW89" s="472"/>
      <c r="AX89" s="473"/>
      <c r="AY89" s="474" t="s">
        <v>920</v>
      </c>
      <c r="AZ89" s="475"/>
      <c r="BA89" s="475"/>
      <c r="BB89" s="476"/>
      <c r="BC89" s="471"/>
      <c r="BD89" s="472"/>
      <c r="BE89" s="472"/>
      <c r="BF89" s="473"/>
      <c r="BG89" s="474" t="s">
        <v>920</v>
      </c>
      <c r="BH89" s="475"/>
      <c r="BI89" s="475"/>
      <c r="BJ89" s="476"/>
      <c r="BK89" s="471"/>
      <c r="BL89" s="472"/>
      <c r="BM89" s="472"/>
      <c r="BN89" s="473"/>
      <c r="BO89" s="441" t="str">
        <f t="shared" si="54"/>
        <v>n.é.</v>
      </c>
      <c r="BP89" s="442"/>
    </row>
    <row r="90" spans="1:68" ht="20.100000000000001" customHeight="1">
      <c r="A90" s="372" t="s">
        <v>239</v>
      </c>
      <c r="B90" s="373"/>
      <c r="C90" s="397" t="s">
        <v>752</v>
      </c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9"/>
      <c r="AC90" s="377" t="s">
        <v>750</v>
      </c>
      <c r="AD90" s="378"/>
      <c r="AE90" s="471" t="str">
        <f t="shared" si="108"/>
        <v/>
      </c>
      <c r="AF90" s="472"/>
      <c r="AG90" s="472"/>
      <c r="AH90" s="473"/>
      <c r="AI90" s="471"/>
      <c r="AJ90" s="472"/>
      <c r="AK90" s="472"/>
      <c r="AL90" s="473"/>
      <c r="AM90" s="471"/>
      <c r="AN90" s="472"/>
      <c r="AO90" s="472"/>
      <c r="AP90" s="473"/>
      <c r="AQ90" s="471"/>
      <c r="AR90" s="472"/>
      <c r="AS90" s="472"/>
      <c r="AT90" s="473"/>
      <c r="AU90" s="471"/>
      <c r="AV90" s="472"/>
      <c r="AW90" s="472"/>
      <c r="AX90" s="473"/>
      <c r="AY90" s="474" t="s">
        <v>920</v>
      </c>
      <c r="AZ90" s="475"/>
      <c r="BA90" s="475"/>
      <c r="BB90" s="476"/>
      <c r="BC90" s="471"/>
      <c r="BD90" s="472"/>
      <c r="BE90" s="472"/>
      <c r="BF90" s="473"/>
      <c r="BG90" s="474" t="s">
        <v>920</v>
      </c>
      <c r="BH90" s="475"/>
      <c r="BI90" s="475"/>
      <c r="BJ90" s="476"/>
      <c r="BK90" s="471"/>
      <c r="BL90" s="472"/>
      <c r="BM90" s="472"/>
      <c r="BN90" s="473"/>
      <c r="BO90" s="441" t="str">
        <f t="shared" si="54"/>
        <v>n.é.</v>
      </c>
      <c r="BP90" s="442"/>
    </row>
    <row r="91" spans="1:68" s="3" customFormat="1" ht="20.100000000000001" customHeight="1">
      <c r="A91" s="464" t="s">
        <v>240</v>
      </c>
      <c r="B91" s="465"/>
      <c r="C91" s="498" t="s">
        <v>754</v>
      </c>
      <c r="D91" s="499"/>
      <c r="E91" s="499"/>
      <c r="F91" s="499"/>
      <c r="G91" s="499"/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  <c r="T91" s="499"/>
      <c r="U91" s="499"/>
      <c r="V91" s="499"/>
      <c r="W91" s="499"/>
      <c r="X91" s="499"/>
      <c r="Y91" s="499"/>
      <c r="Z91" s="499"/>
      <c r="AA91" s="499"/>
      <c r="AB91" s="500"/>
      <c r="AC91" s="469" t="s">
        <v>748</v>
      </c>
      <c r="AD91" s="470"/>
      <c r="AE91" s="546">
        <f>SUM(AE89:AH90)</f>
        <v>0</v>
      </c>
      <c r="AF91" s="547"/>
      <c r="AG91" s="547"/>
      <c r="AH91" s="548"/>
      <c r="AI91" s="546">
        <f t="shared" ref="AI91" si="109">SUM(AI89:AL90)</f>
        <v>0</v>
      </c>
      <c r="AJ91" s="547"/>
      <c r="AK91" s="547"/>
      <c r="AL91" s="548"/>
      <c r="AM91" s="546">
        <f t="shared" ref="AM91" si="110">SUM(AM89:AP90)</f>
        <v>0</v>
      </c>
      <c r="AN91" s="547"/>
      <c r="AO91" s="547"/>
      <c r="AP91" s="548"/>
      <c r="AQ91" s="546">
        <f t="shared" ref="AQ91" si="111">SUM(AQ89:AT90)</f>
        <v>0</v>
      </c>
      <c r="AR91" s="547"/>
      <c r="AS91" s="547"/>
      <c r="AT91" s="548"/>
      <c r="AU91" s="546">
        <f t="shared" ref="AU91" si="112">SUM(AU89:AX90)</f>
        <v>0</v>
      </c>
      <c r="AV91" s="547"/>
      <c r="AW91" s="547"/>
      <c r="AX91" s="548"/>
      <c r="AY91" s="549" t="s">
        <v>920</v>
      </c>
      <c r="AZ91" s="550"/>
      <c r="BA91" s="550"/>
      <c r="BB91" s="551"/>
      <c r="BC91" s="546">
        <f t="shared" ref="BC91" si="113">SUM(BC89:BF90)</f>
        <v>0</v>
      </c>
      <c r="BD91" s="547"/>
      <c r="BE91" s="547"/>
      <c r="BF91" s="548"/>
      <c r="BG91" s="549" t="s">
        <v>920</v>
      </c>
      <c r="BH91" s="550"/>
      <c r="BI91" s="550"/>
      <c r="BJ91" s="551"/>
      <c r="BK91" s="546">
        <f t="shared" ref="BK91" si="114">SUM(BK89:BN90)</f>
        <v>0</v>
      </c>
      <c r="BL91" s="547"/>
      <c r="BM91" s="547"/>
      <c r="BN91" s="548"/>
      <c r="BO91" s="444" t="str">
        <f t="shared" si="54"/>
        <v>n.é.</v>
      </c>
      <c r="BP91" s="445"/>
    </row>
    <row r="92" spans="1:68" s="3" customFormat="1" ht="20.100000000000001" customHeight="1">
      <c r="A92" s="464" t="s">
        <v>508</v>
      </c>
      <c r="B92" s="465"/>
      <c r="C92" s="498" t="s">
        <v>753</v>
      </c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  <c r="R92" s="499"/>
      <c r="S92" s="499"/>
      <c r="T92" s="499"/>
      <c r="U92" s="499"/>
      <c r="V92" s="499"/>
      <c r="W92" s="499"/>
      <c r="X92" s="499"/>
      <c r="Y92" s="499"/>
      <c r="Z92" s="499"/>
      <c r="AA92" s="499"/>
      <c r="AB92" s="500"/>
      <c r="AC92" s="469" t="s">
        <v>369</v>
      </c>
      <c r="AD92" s="470"/>
      <c r="AE92" s="461">
        <f>AE75+AE80+SUM(AE83:AH88)+AE91</f>
        <v>65546</v>
      </c>
      <c r="AF92" s="462"/>
      <c r="AG92" s="462"/>
      <c r="AH92" s="463"/>
      <c r="AI92" s="461">
        <f t="shared" ref="AI92" si="115">AI75+AI80+SUM(AI83:AL88)+AI91</f>
        <v>34966</v>
      </c>
      <c r="AJ92" s="462"/>
      <c r="AK92" s="462"/>
      <c r="AL92" s="463"/>
      <c r="AM92" s="461">
        <f t="shared" ref="AM92" si="116">AM75+AM80+SUM(AM83:AP88)+AM91</f>
        <v>30580</v>
      </c>
      <c r="AN92" s="462"/>
      <c r="AO92" s="462"/>
      <c r="AP92" s="463"/>
      <c r="AQ92" s="461">
        <f t="shared" ref="AQ92" si="117">AQ75+AQ80+SUM(AQ83:AT88)+AQ91</f>
        <v>0</v>
      </c>
      <c r="AR92" s="462"/>
      <c r="AS92" s="462"/>
      <c r="AT92" s="463"/>
      <c r="AU92" s="461">
        <f t="shared" ref="AU92" si="118">AU75+AU80+SUM(AU83:AX88)+AU91</f>
        <v>0</v>
      </c>
      <c r="AV92" s="462"/>
      <c r="AW92" s="462"/>
      <c r="AX92" s="463"/>
      <c r="AY92" s="458" t="s">
        <v>920</v>
      </c>
      <c r="AZ92" s="459"/>
      <c r="BA92" s="459"/>
      <c r="BB92" s="460"/>
      <c r="BC92" s="461">
        <f t="shared" ref="BC92" si="119">BC75+BC80+SUM(BC83:BF88)+BC91</f>
        <v>0</v>
      </c>
      <c r="BD92" s="462"/>
      <c r="BE92" s="462"/>
      <c r="BF92" s="463"/>
      <c r="BG92" s="458" t="s">
        <v>920</v>
      </c>
      <c r="BH92" s="459"/>
      <c r="BI92" s="459"/>
      <c r="BJ92" s="460"/>
      <c r="BK92" s="461">
        <f t="shared" ref="BK92" si="120">BK75+BK80+SUM(BK83:BN88)+BK91</f>
        <v>0</v>
      </c>
      <c r="BL92" s="462"/>
      <c r="BM92" s="462"/>
      <c r="BN92" s="463"/>
      <c r="BO92" s="444" t="str">
        <f t="shared" si="54"/>
        <v>n.é.</v>
      </c>
      <c r="BP92" s="445"/>
    </row>
    <row r="93" spans="1:68" ht="20.100000000000001" customHeight="1">
      <c r="A93" s="372" t="s">
        <v>509</v>
      </c>
      <c r="B93" s="373"/>
      <c r="C93" s="397" t="s">
        <v>904</v>
      </c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9"/>
      <c r="AC93" s="377" t="s">
        <v>371</v>
      </c>
      <c r="AD93" s="378"/>
      <c r="AE93" s="471" t="str">
        <f t="shared" ref="AE93:AE97" si="121">IF(SUM(AI93:AP93)=0,"",SUM(AI93:AP93))</f>
        <v/>
      </c>
      <c r="AF93" s="472"/>
      <c r="AG93" s="472"/>
      <c r="AH93" s="473"/>
      <c r="AI93" s="471"/>
      <c r="AJ93" s="472"/>
      <c r="AK93" s="472"/>
      <c r="AL93" s="473"/>
      <c r="AM93" s="471"/>
      <c r="AN93" s="472"/>
      <c r="AO93" s="472"/>
      <c r="AP93" s="473"/>
      <c r="AQ93" s="471"/>
      <c r="AR93" s="472"/>
      <c r="AS93" s="472"/>
      <c r="AT93" s="473"/>
      <c r="AU93" s="471"/>
      <c r="AV93" s="472"/>
      <c r="AW93" s="472"/>
      <c r="AX93" s="473"/>
      <c r="AY93" s="474" t="s">
        <v>920</v>
      </c>
      <c r="AZ93" s="475"/>
      <c r="BA93" s="475"/>
      <c r="BB93" s="476"/>
      <c r="BC93" s="471"/>
      <c r="BD93" s="472"/>
      <c r="BE93" s="472"/>
      <c r="BF93" s="473"/>
      <c r="BG93" s="474" t="s">
        <v>920</v>
      </c>
      <c r="BH93" s="475"/>
      <c r="BI93" s="475"/>
      <c r="BJ93" s="476"/>
      <c r="BK93" s="471"/>
      <c r="BL93" s="472"/>
      <c r="BM93" s="472"/>
      <c r="BN93" s="473"/>
      <c r="BO93" s="441" t="str">
        <f t="shared" si="54"/>
        <v>n.é.</v>
      </c>
      <c r="BP93" s="442"/>
    </row>
    <row r="94" spans="1:68" ht="20.100000000000001" customHeight="1">
      <c r="A94" s="372" t="s">
        <v>510</v>
      </c>
      <c r="B94" s="373"/>
      <c r="C94" s="397" t="s">
        <v>372</v>
      </c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9"/>
      <c r="AC94" s="377" t="s">
        <v>373</v>
      </c>
      <c r="AD94" s="378"/>
      <c r="AE94" s="471" t="str">
        <f t="shared" si="121"/>
        <v/>
      </c>
      <c r="AF94" s="472"/>
      <c r="AG94" s="472"/>
      <c r="AH94" s="473"/>
      <c r="AI94" s="471"/>
      <c r="AJ94" s="472"/>
      <c r="AK94" s="472"/>
      <c r="AL94" s="473"/>
      <c r="AM94" s="471"/>
      <c r="AN94" s="472"/>
      <c r="AO94" s="472"/>
      <c r="AP94" s="473"/>
      <c r="AQ94" s="471"/>
      <c r="AR94" s="472"/>
      <c r="AS94" s="472"/>
      <c r="AT94" s="473"/>
      <c r="AU94" s="471"/>
      <c r="AV94" s="472"/>
      <c r="AW94" s="472"/>
      <c r="AX94" s="473"/>
      <c r="AY94" s="474" t="s">
        <v>920</v>
      </c>
      <c r="AZ94" s="475"/>
      <c r="BA94" s="475"/>
      <c r="BB94" s="476"/>
      <c r="BC94" s="471"/>
      <c r="BD94" s="472"/>
      <c r="BE94" s="472"/>
      <c r="BF94" s="473"/>
      <c r="BG94" s="474" t="s">
        <v>920</v>
      </c>
      <c r="BH94" s="475"/>
      <c r="BI94" s="475"/>
      <c r="BJ94" s="476"/>
      <c r="BK94" s="471"/>
      <c r="BL94" s="472"/>
      <c r="BM94" s="472"/>
      <c r="BN94" s="473"/>
      <c r="BO94" s="441" t="str">
        <f t="shared" si="54"/>
        <v>n.é.</v>
      </c>
      <c r="BP94" s="442"/>
    </row>
    <row r="95" spans="1:68" ht="20.100000000000001" customHeight="1">
      <c r="A95" s="372" t="s">
        <v>511</v>
      </c>
      <c r="B95" s="373"/>
      <c r="C95" s="374" t="s">
        <v>374</v>
      </c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375"/>
      <c r="O95" s="375"/>
      <c r="P95" s="375"/>
      <c r="Q95" s="375"/>
      <c r="R95" s="375"/>
      <c r="S95" s="375"/>
      <c r="T95" s="375"/>
      <c r="U95" s="375"/>
      <c r="V95" s="375"/>
      <c r="W95" s="375"/>
      <c r="X95" s="375"/>
      <c r="Y95" s="375"/>
      <c r="Z95" s="375"/>
      <c r="AA95" s="375"/>
      <c r="AB95" s="376"/>
      <c r="AC95" s="377" t="s">
        <v>375</v>
      </c>
      <c r="AD95" s="378"/>
      <c r="AE95" s="471" t="str">
        <f t="shared" si="121"/>
        <v/>
      </c>
      <c r="AF95" s="472"/>
      <c r="AG95" s="472"/>
      <c r="AH95" s="473"/>
      <c r="AI95" s="471"/>
      <c r="AJ95" s="472"/>
      <c r="AK95" s="472"/>
      <c r="AL95" s="473"/>
      <c r="AM95" s="471"/>
      <c r="AN95" s="472"/>
      <c r="AO95" s="472"/>
      <c r="AP95" s="473"/>
      <c r="AQ95" s="471"/>
      <c r="AR95" s="472"/>
      <c r="AS95" s="472"/>
      <c r="AT95" s="473"/>
      <c r="AU95" s="471"/>
      <c r="AV95" s="472"/>
      <c r="AW95" s="472"/>
      <c r="AX95" s="473"/>
      <c r="AY95" s="474" t="s">
        <v>920</v>
      </c>
      <c r="AZ95" s="475"/>
      <c r="BA95" s="475"/>
      <c r="BB95" s="476"/>
      <c r="BC95" s="471"/>
      <c r="BD95" s="472"/>
      <c r="BE95" s="472"/>
      <c r="BF95" s="473"/>
      <c r="BG95" s="474" t="s">
        <v>920</v>
      </c>
      <c r="BH95" s="475"/>
      <c r="BI95" s="475"/>
      <c r="BJ95" s="476"/>
      <c r="BK95" s="471"/>
      <c r="BL95" s="472"/>
      <c r="BM95" s="472"/>
      <c r="BN95" s="473"/>
      <c r="BO95" s="441" t="str">
        <f t="shared" si="54"/>
        <v>n.é.</v>
      </c>
      <c r="BP95" s="442"/>
    </row>
    <row r="96" spans="1:68" ht="20.100000000000001" customHeight="1">
      <c r="A96" s="372" t="s">
        <v>512</v>
      </c>
      <c r="B96" s="373"/>
      <c r="C96" s="374" t="s">
        <v>757</v>
      </c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6"/>
      <c r="AC96" s="377" t="s">
        <v>376</v>
      </c>
      <c r="AD96" s="378"/>
      <c r="AE96" s="471" t="str">
        <f t="shared" si="121"/>
        <v/>
      </c>
      <c r="AF96" s="472"/>
      <c r="AG96" s="472"/>
      <c r="AH96" s="473"/>
      <c r="AI96" s="471"/>
      <c r="AJ96" s="472"/>
      <c r="AK96" s="472"/>
      <c r="AL96" s="473"/>
      <c r="AM96" s="471"/>
      <c r="AN96" s="472"/>
      <c r="AO96" s="472"/>
      <c r="AP96" s="473"/>
      <c r="AQ96" s="471"/>
      <c r="AR96" s="472"/>
      <c r="AS96" s="472"/>
      <c r="AT96" s="473"/>
      <c r="AU96" s="471"/>
      <c r="AV96" s="472"/>
      <c r="AW96" s="472"/>
      <c r="AX96" s="473"/>
      <c r="AY96" s="474" t="s">
        <v>920</v>
      </c>
      <c r="AZ96" s="475"/>
      <c r="BA96" s="475"/>
      <c r="BB96" s="476"/>
      <c r="BC96" s="471"/>
      <c r="BD96" s="472"/>
      <c r="BE96" s="472"/>
      <c r="BF96" s="473"/>
      <c r="BG96" s="474" t="s">
        <v>920</v>
      </c>
      <c r="BH96" s="475"/>
      <c r="BI96" s="475"/>
      <c r="BJ96" s="476"/>
      <c r="BK96" s="471"/>
      <c r="BL96" s="472"/>
      <c r="BM96" s="472"/>
      <c r="BN96" s="473"/>
      <c r="BO96" s="441" t="str">
        <f t="shared" si="54"/>
        <v>n.é.</v>
      </c>
      <c r="BP96" s="442"/>
    </row>
    <row r="97" spans="1:68" ht="20.100000000000001" customHeight="1">
      <c r="A97" s="372" t="s">
        <v>513</v>
      </c>
      <c r="B97" s="373"/>
      <c r="C97" s="374" t="s">
        <v>756</v>
      </c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6"/>
      <c r="AC97" s="377" t="s">
        <v>758</v>
      </c>
      <c r="AD97" s="378"/>
      <c r="AE97" s="471" t="str">
        <f t="shared" si="121"/>
        <v/>
      </c>
      <c r="AF97" s="472"/>
      <c r="AG97" s="472"/>
      <c r="AH97" s="473"/>
      <c r="AI97" s="471"/>
      <c r="AJ97" s="472"/>
      <c r="AK97" s="472"/>
      <c r="AL97" s="473"/>
      <c r="AM97" s="471"/>
      <c r="AN97" s="472"/>
      <c r="AO97" s="472"/>
      <c r="AP97" s="473"/>
      <c r="AQ97" s="471"/>
      <c r="AR97" s="472"/>
      <c r="AS97" s="472"/>
      <c r="AT97" s="473"/>
      <c r="AU97" s="471"/>
      <c r="AV97" s="472"/>
      <c r="AW97" s="472"/>
      <c r="AX97" s="473"/>
      <c r="AY97" s="474" t="s">
        <v>920</v>
      </c>
      <c r="AZ97" s="475"/>
      <c r="BA97" s="475"/>
      <c r="BB97" s="476"/>
      <c r="BC97" s="471"/>
      <c r="BD97" s="472"/>
      <c r="BE97" s="472"/>
      <c r="BF97" s="473"/>
      <c r="BG97" s="474" t="s">
        <v>920</v>
      </c>
      <c r="BH97" s="475"/>
      <c r="BI97" s="475"/>
      <c r="BJ97" s="476"/>
      <c r="BK97" s="471"/>
      <c r="BL97" s="472"/>
      <c r="BM97" s="472"/>
      <c r="BN97" s="473"/>
      <c r="BO97" s="441" t="str">
        <f t="shared" si="54"/>
        <v>n.é.</v>
      </c>
      <c r="BP97" s="442"/>
    </row>
    <row r="98" spans="1:68" s="3" customFormat="1" ht="20.100000000000001" customHeight="1">
      <c r="A98" s="464" t="s">
        <v>514</v>
      </c>
      <c r="B98" s="465"/>
      <c r="C98" s="466" t="s">
        <v>755</v>
      </c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8"/>
      <c r="AC98" s="469" t="s">
        <v>377</v>
      </c>
      <c r="AD98" s="470"/>
      <c r="AE98" s="461">
        <f>SUM(AE93:AH97)</f>
        <v>0</v>
      </c>
      <c r="AF98" s="462"/>
      <c r="AG98" s="462"/>
      <c r="AH98" s="463"/>
      <c r="AI98" s="461">
        <f t="shared" ref="AI98" si="122">SUM(AI93:AL97)</f>
        <v>0</v>
      </c>
      <c r="AJ98" s="462"/>
      <c r="AK98" s="462"/>
      <c r="AL98" s="463"/>
      <c r="AM98" s="461">
        <f t="shared" ref="AM98" si="123">SUM(AM93:AP97)</f>
        <v>0</v>
      </c>
      <c r="AN98" s="462"/>
      <c r="AO98" s="462"/>
      <c r="AP98" s="463"/>
      <c r="AQ98" s="461">
        <f t="shared" ref="AQ98" si="124">SUM(AQ93:AT97)</f>
        <v>0</v>
      </c>
      <c r="AR98" s="462"/>
      <c r="AS98" s="462"/>
      <c r="AT98" s="463"/>
      <c r="AU98" s="461">
        <f t="shared" ref="AU98" si="125">SUM(AU93:AX97)</f>
        <v>0</v>
      </c>
      <c r="AV98" s="462"/>
      <c r="AW98" s="462"/>
      <c r="AX98" s="463"/>
      <c r="AY98" s="458" t="s">
        <v>920</v>
      </c>
      <c r="AZ98" s="459"/>
      <c r="BA98" s="459"/>
      <c r="BB98" s="460"/>
      <c r="BC98" s="461">
        <f t="shared" ref="BC98" si="126">SUM(BC93:BF97)</f>
        <v>0</v>
      </c>
      <c r="BD98" s="462"/>
      <c r="BE98" s="462"/>
      <c r="BF98" s="463"/>
      <c r="BG98" s="458" t="s">
        <v>920</v>
      </c>
      <c r="BH98" s="459"/>
      <c r="BI98" s="459"/>
      <c r="BJ98" s="460"/>
      <c r="BK98" s="461">
        <f t="shared" ref="BK98" si="127">SUM(BK93:BN97)</f>
        <v>0</v>
      </c>
      <c r="BL98" s="462"/>
      <c r="BM98" s="462"/>
      <c r="BN98" s="463"/>
      <c r="BO98" s="444" t="str">
        <f t="shared" si="54"/>
        <v>n.é.</v>
      </c>
      <c r="BP98" s="445"/>
    </row>
    <row r="99" spans="1:68" s="3" customFormat="1" ht="20.100000000000001" customHeight="1">
      <c r="A99" s="372" t="s">
        <v>515</v>
      </c>
      <c r="B99" s="373"/>
      <c r="C99" s="397" t="s">
        <v>378</v>
      </c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399"/>
      <c r="AC99" s="377" t="s">
        <v>379</v>
      </c>
      <c r="AD99" s="378"/>
      <c r="AE99" s="471" t="str">
        <f t="shared" ref="AE99:AE100" si="128">IF(SUM(AI99:AP99)=0,"",SUM(AI99:AP99))</f>
        <v/>
      </c>
      <c r="AF99" s="472"/>
      <c r="AG99" s="472"/>
      <c r="AH99" s="473"/>
      <c r="AI99" s="471"/>
      <c r="AJ99" s="472"/>
      <c r="AK99" s="472"/>
      <c r="AL99" s="473"/>
      <c r="AM99" s="471"/>
      <c r="AN99" s="472"/>
      <c r="AO99" s="472"/>
      <c r="AP99" s="473"/>
      <c r="AQ99" s="471"/>
      <c r="AR99" s="472"/>
      <c r="AS99" s="472"/>
      <c r="AT99" s="473"/>
      <c r="AU99" s="471"/>
      <c r="AV99" s="472"/>
      <c r="AW99" s="472"/>
      <c r="AX99" s="473"/>
      <c r="AY99" s="474" t="s">
        <v>920</v>
      </c>
      <c r="AZ99" s="475"/>
      <c r="BA99" s="475"/>
      <c r="BB99" s="476"/>
      <c r="BC99" s="471"/>
      <c r="BD99" s="472"/>
      <c r="BE99" s="472"/>
      <c r="BF99" s="473"/>
      <c r="BG99" s="474" t="s">
        <v>920</v>
      </c>
      <c r="BH99" s="475"/>
      <c r="BI99" s="475"/>
      <c r="BJ99" s="476"/>
      <c r="BK99" s="471"/>
      <c r="BL99" s="472"/>
      <c r="BM99" s="472"/>
      <c r="BN99" s="473"/>
      <c r="BO99" s="441" t="str">
        <f t="shared" si="54"/>
        <v>n.é.</v>
      </c>
      <c r="BP99" s="442"/>
    </row>
    <row r="100" spans="1:68" ht="20.100000000000001" customHeight="1">
      <c r="A100" s="372" t="s">
        <v>516</v>
      </c>
      <c r="B100" s="373"/>
      <c r="C100" s="397" t="s">
        <v>762</v>
      </c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9"/>
      <c r="AC100" s="377" t="s">
        <v>760</v>
      </c>
      <c r="AD100" s="378"/>
      <c r="AE100" s="471" t="str">
        <f t="shared" si="128"/>
        <v/>
      </c>
      <c r="AF100" s="472"/>
      <c r="AG100" s="472"/>
      <c r="AH100" s="473"/>
      <c r="AI100" s="471"/>
      <c r="AJ100" s="472"/>
      <c r="AK100" s="472"/>
      <c r="AL100" s="473"/>
      <c r="AM100" s="471"/>
      <c r="AN100" s="472"/>
      <c r="AO100" s="472"/>
      <c r="AP100" s="473"/>
      <c r="AQ100" s="471"/>
      <c r="AR100" s="472"/>
      <c r="AS100" s="472"/>
      <c r="AT100" s="473"/>
      <c r="AU100" s="471"/>
      <c r="AV100" s="472"/>
      <c r="AW100" s="472"/>
      <c r="AX100" s="473"/>
      <c r="AY100" s="474" t="s">
        <v>920</v>
      </c>
      <c r="AZ100" s="475"/>
      <c r="BA100" s="475"/>
      <c r="BB100" s="476"/>
      <c r="BC100" s="471"/>
      <c r="BD100" s="472"/>
      <c r="BE100" s="472"/>
      <c r="BF100" s="473"/>
      <c r="BG100" s="474" t="s">
        <v>920</v>
      </c>
      <c r="BH100" s="475"/>
      <c r="BI100" s="475"/>
      <c r="BJ100" s="476"/>
      <c r="BK100" s="471"/>
      <c r="BL100" s="472"/>
      <c r="BM100" s="472"/>
      <c r="BN100" s="473"/>
      <c r="BO100" s="441" t="str">
        <f t="shared" si="54"/>
        <v>n.é.</v>
      </c>
      <c r="BP100" s="442"/>
    </row>
    <row r="101" spans="1:68" s="3" customFormat="1" ht="20.100000000000001" customHeight="1">
      <c r="A101" s="387" t="s">
        <v>517</v>
      </c>
      <c r="B101" s="388"/>
      <c r="C101" s="516" t="s">
        <v>761</v>
      </c>
      <c r="D101" s="517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7"/>
      <c r="W101" s="517"/>
      <c r="X101" s="517"/>
      <c r="Y101" s="517"/>
      <c r="Z101" s="517"/>
      <c r="AA101" s="517"/>
      <c r="AB101" s="518"/>
      <c r="AC101" s="519" t="s">
        <v>380</v>
      </c>
      <c r="AD101" s="520"/>
      <c r="AE101" s="524">
        <f>SUM(AE92,AE98:AH100)</f>
        <v>65546</v>
      </c>
      <c r="AF101" s="525"/>
      <c r="AG101" s="525"/>
      <c r="AH101" s="526"/>
      <c r="AI101" s="524">
        <f t="shared" ref="AI101" si="129">AI92+AI98+AI100+AI99</f>
        <v>34966</v>
      </c>
      <c r="AJ101" s="525"/>
      <c r="AK101" s="525"/>
      <c r="AL101" s="526"/>
      <c r="AM101" s="524">
        <f t="shared" ref="AM101" si="130">AM92+AM98+AM100+AM99</f>
        <v>30580</v>
      </c>
      <c r="AN101" s="525"/>
      <c r="AO101" s="525"/>
      <c r="AP101" s="526"/>
      <c r="AQ101" s="524">
        <f t="shared" ref="AQ101" si="131">AQ92+AQ98+AQ100+AQ99</f>
        <v>0</v>
      </c>
      <c r="AR101" s="525"/>
      <c r="AS101" s="525"/>
      <c r="AT101" s="526"/>
      <c r="AU101" s="524">
        <f t="shared" ref="AU101" si="132">AU92+AU98+AU100+AU99</f>
        <v>0</v>
      </c>
      <c r="AV101" s="525"/>
      <c r="AW101" s="525"/>
      <c r="AX101" s="526"/>
      <c r="AY101" s="543" t="s">
        <v>920</v>
      </c>
      <c r="AZ101" s="544"/>
      <c r="BA101" s="544"/>
      <c r="BB101" s="545"/>
      <c r="BC101" s="524">
        <f t="shared" ref="BC101" si="133">BC92+BC98+BC100+BC99</f>
        <v>0</v>
      </c>
      <c r="BD101" s="525"/>
      <c r="BE101" s="525"/>
      <c r="BF101" s="526"/>
      <c r="BG101" s="543" t="s">
        <v>920</v>
      </c>
      <c r="BH101" s="544"/>
      <c r="BI101" s="544"/>
      <c r="BJ101" s="545"/>
      <c r="BK101" s="524">
        <f t="shared" ref="BK101" si="134">BK92+BK98+BK100+BK99</f>
        <v>0</v>
      </c>
      <c r="BL101" s="525"/>
      <c r="BM101" s="525"/>
      <c r="BN101" s="526"/>
      <c r="BO101" s="512" t="str">
        <f t="shared" si="54"/>
        <v>n.é.</v>
      </c>
      <c r="BP101" s="513"/>
    </row>
    <row r="102" spans="1:68" s="3" customFormat="1" ht="20.100000000000001" customHeight="1">
      <c r="A102" s="362" t="s">
        <v>518</v>
      </c>
      <c r="B102" s="363"/>
      <c r="C102" s="109" t="s">
        <v>759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1"/>
      <c r="AC102" s="5"/>
      <c r="AD102" s="6"/>
      <c r="AE102" s="535">
        <f>AE71+AE101</f>
        <v>65856</v>
      </c>
      <c r="AF102" s="536"/>
      <c r="AG102" s="536"/>
      <c r="AH102" s="537"/>
      <c r="AI102" s="535">
        <f t="shared" ref="AI102" si="135">AI71+AI101</f>
        <v>34966</v>
      </c>
      <c r="AJ102" s="536"/>
      <c r="AK102" s="536"/>
      <c r="AL102" s="537"/>
      <c r="AM102" s="535">
        <f t="shared" ref="AM102" si="136">AM71+AM101</f>
        <v>30890</v>
      </c>
      <c r="AN102" s="536"/>
      <c r="AO102" s="536"/>
      <c r="AP102" s="537"/>
      <c r="AQ102" s="535">
        <f t="shared" ref="AQ102" si="137">AQ71+AQ101</f>
        <v>0</v>
      </c>
      <c r="AR102" s="536"/>
      <c r="AS102" s="536"/>
      <c r="AT102" s="537"/>
      <c r="AU102" s="535">
        <f t="shared" ref="AU102" si="138">AU71+AU101</f>
        <v>0</v>
      </c>
      <c r="AV102" s="536"/>
      <c r="AW102" s="536"/>
      <c r="AX102" s="537"/>
      <c r="AY102" s="538" t="s">
        <v>920</v>
      </c>
      <c r="AZ102" s="539"/>
      <c r="BA102" s="539"/>
      <c r="BB102" s="540"/>
      <c r="BC102" s="535">
        <f t="shared" ref="BC102" si="139">BC71+BC101</f>
        <v>0</v>
      </c>
      <c r="BD102" s="536"/>
      <c r="BE102" s="536"/>
      <c r="BF102" s="537"/>
      <c r="BG102" s="538" t="s">
        <v>920</v>
      </c>
      <c r="BH102" s="539"/>
      <c r="BI102" s="539"/>
      <c r="BJ102" s="540"/>
      <c r="BK102" s="535">
        <f t="shared" ref="BK102" si="140">BK71+BK101</f>
        <v>0</v>
      </c>
      <c r="BL102" s="536"/>
      <c r="BM102" s="536"/>
      <c r="BN102" s="537"/>
      <c r="BO102" s="541" t="str">
        <f t="shared" si="54"/>
        <v>n.é.</v>
      </c>
      <c r="BP102" s="542"/>
    </row>
    <row r="103" spans="1:68" ht="20.100000000000001" customHeight="1">
      <c r="A103" s="372" t="s">
        <v>519</v>
      </c>
      <c r="B103" s="373"/>
      <c r="C103" s="495" t="s">
        <v>20</v>
      </c>
      <c r="D103" s="496"/>
      <c r="E103" s="496"/>
      <c r="F103" s="496"/>
      <c r="G103" s="496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7"/>
      <c r="AC103" s="533" t="s">
        <v>51</v>
      </c>
      <c r="AD103" s="534"/>
      <c r="AE103" s="471">
        <f t="shared" ref="AE103" si="141">IF(SUM(AI103:AP103)=0,"",SUM(AI103:AP103))</f>
        <v>36232</v>
      </c>
      <c r="AF103" s="472"/>
      <c r="AG103" s="472"/>
      <c r="AH103" s="473"/>
      <c r="AI103" s="563">
        <v>19586</v>
      </c>
      <c r="AJ103" s="564"/>
      <c r="AK103" s="564"/>
      <c r="AL103" s="565"/>
      <c r="AM103" s="471">
        <v>16646</v>
      </c>
      <c r="AN103" s="450"/>
      <c r="AO103" s="450"/>
      <c r="AP103" s="451"/>
      <c r="AQ103" s="449"/>
      <c r="AR103" s="450"/>
      <c r="AS103" s="450"/>
      <c r="AT103" s="451"/>
      <c r="AU103" s="449"/>
      <c r="AV103" s="450"/>
      <c r="AW103" s="450"/>
      <c r="AX103" s="451"/>
      <c r="AY103" s="449"/>
      <c r="AZ103" s="450"/>
      <c r="BA103" s="450"/>
      <c r="BB103" s="451"/>
      <c r="BC103" s="449"/>
      <c r="BD103" s="450"/>
      <c r="BE103" s="450"/>
      <c r="BF103" s="451"/>
      <c r="BG103" s="449"/>
      <c r="BH103" s="450"/>
      <c r="BI103" s="450"/>
      <c r="BJ103" s="451"/>
      <c r="BK103" s="449"/>
      <c r="BL103" s="450"/>
      <c r="BM103" s="450"/>
      <c r="BN103" s="451"/>
      <c r="BO103" s="452" t="str">
        <f t="shared" si="54"/>
        <v>n.é.</v>
      </c>
      <c r="BP103" s="453"/>
    </row>
    <row r="104" spans="1:68" ht="20.100000000000001" customHeight="1">
      <c r="A104" s="372" t="s">
        <v>520</v>
      </c>
      <c r="B104" s="373"/>
      <c r="C104" s="495" t="s">
        <v>47</v>
      </c>
      <c r="D104" s="496"/>
      <c r="E104" s="496"/>
      <c r="F104" s="496"/>
      <c r="G104" s="496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/>
      <c r="R104" s="496"/>
      <c r="S104" s="496"/>
      <c r="T104" s="496"/>
      <c r="U104" s="496"/>
      <c r="V104" s="496"/>
      <c r="W104" s="496"/>
      <c r="X104" s="496"/>
      <c r="Y104" s="496"/>
      <c r="Z104" s="496"/>
      <c r="AA104" s="496"/>
      <c r="AB104" s="497"/>
      <c r="AC104" s="385" t="s">
        <v>50</v>
      </c>
      <c r="AD104" s="386"/>
      <c r="AE104" s="471" t="str">
        <f t="shared" ref="AE104:AE115" si="142">IF(SUM(AI104:AP104)=0,"",SUM(AI104:AP104))</f>
        <v/>
      </c>
      <c r="AF104" s="472"/>
      <c r="AG104" s="472"/>
      <c r="AH104" s="473"/>
      <c r="AI104" s="563"/>
      <c r="AJ104" s="564"/>
      <c r="AK104" s="564"/>
      <c r="AL104" s="565"/>
      <c r="AM104" s="449"/>
      <c r="AN104" s="450"/>
      <c r="AO104" s="450"/>
      <c r="AP104" s="451"/>
      <c r="AQ104" s="449"/>
      <c r="AR104" s="450"/>
      <c r="AS104" s="450"/>
      <c r="AT104" s="451"/>
      <c r="AU104" s="449"/>
      <c r="AV104" s="450"/>
      <c r="AW104" s="450"/>
      <c r="AX104" s="451"/>
      <c r="AY104" s="449"/>
      <c r="AZ104" s="450"/>
      <c r="BA104" s="450"/>
      <c r="BB104" s="451"/>
      <c r="BC104" s="449"/>
      <c r="BD104" s="450"/>
      <c r="BE104" s="450"/>
      <c r="BF104" s="451"/>
      <c r="BG104" s="449"/>
      <c r="BH104" s="450"/>
      <c r="BI104" s="450"/>
      <c r="BJ104" s="451"/>
      <c r="BK104" s="449"/>
      <c r="BL104" s="450"/>
      <c r="BM104" s="450"/>
      <c r="BN104" s="451"/>
      <c r="BO104" s="452" t="str">
        <f t="shared" si="54"/>
        <v>n.é.</v>
      </c>
      <c r="BP104" s="453"/>
    </row>
    <row r="105" spans="1:68" ht="20.100000000000001" customHeight="1">
      <c r="A105" s="372" t="s">
        <v>521</v>
      </c>
      <c r="B105" s="373"/>
      <c r="C105" s="495" t="s">
        <v>46</v>
      </c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7"/>
      <c r="AC105" s="385" t="s">
        <v>49</v>
      </c>
      <c r="AD105" s="386"/>
      <c r="AE105" s="471" t="str">
        <f t="shared" si="142"/>
        <v/>
      </c>
      <c r="AF105" s="472"/>
      <c r="AG105" s="472"/>
      <c r="AH105" s="473"/>
      <c r="AI105" s="563"/>
      <c r="AJ105" s="564"/>
      <c r="AK105" s="564"/>
      <c r="AL105" s="565"/>
      <c r="AM105" s="449"/>
      <c r="AN105" s="450"/>
      <c r="AO105" s="450"/>
      <c r="AP105" s="451"/>
      <c r="AQ105" s="449"/>
      <c r="AR105" s="450"/>
      <c r="AS105" s="450"/>
      <c r="AT105" s="451"/>
      <c r="AU105" s="449"/>
      <c r="AV105" s="450"/>
      <c r="AW105" s="450"/>
      <c r="AX105" s="451"/>
      <c r="AY105" s="449"/>
      <c r="AZ105" s="450"/>
      <c r="BA105" s="450"/>
      <c r="BB105" s="451"/>
      <c r="BC105" s="449"/>
      <c r="BD105" s="450"/>
      <c r="BE105" s="450"/>
      <c r="BF105" s="451"/>
      <c r="BG105" s="449"/>
      <c r="BH105" s="450"/>
      <c r="BI105" s="450"/>
      <c r="BJ105" s="451"/>
      <c r="BK105" s="449"/>
      <c r="BL105" s="450"/>
      <c r="BM105" s="450"/>
      <c r="BN105" s="451"/>
      <c r="BO105" s="452" t="str">
        <f t="shared" si="54"/>
        <v>n.é.</v>
      </c>
      <c r="BP105" s="453"/>
    </row>
    <row r="106" spans="1:68" ht="20.100000000000001" customHeight="1">
      <c r="A106" s="372" t="s">
        <v>523</v>
      </c>
      <c r="B106" s="373"/>
      <c r="C106" s="454" t="s">
        <v>19</v>
      </c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45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6"/>
      <c r="AC106" s="385" t="s">
        <v>48</v>
      </c>
      <c r="AD106" s="386"/>
      <c r="AE106" s="471" t="str">
        <f t="shared" si="142"/>
        <v/>
      </c>
      <c r="AF106" s="472"/>
      <c r="AG106" s="472"/>
      <c r="AH106" s="473"/>
      <c r="AI106" s="563"/>
      <c r="AJ106" s="564"/>
      <c r="AK106" s="564"/>
      <c r="AL106" s="565"/>
      <c r="AM106" s="449"/>
      <c r="AN106" s="450"/>
      <c r="AO106" s="450"/>
      <c r="AP106" s="451"/>
      <c r="AQ106" s="449"/>
      <c r="AR106" s="450"/>
      <c r="AS106" s="450"/>
      <c r="AT106" s="451"/>
      <c r="AU106" s="449"/>
      <c r="AV106" s="450"/>
      <c r="AW106" s="450"/>
      <c r="AX106" s="451"/>
      <c r="AY106" s="449"/>
      <c r="AZ106" s="450"/>
      <c r="BA106" s="450"/>
      <c r="BB106" s="451"/>
      <c r="BC106" s="449"/>
      <c r="BD106" s="450"/>
      <c r="BE106" s="450"/>
      <c r="BF106" s="451"/>
      <c r="BG106" s="449"/>
      <c r="BH106" s="450"/>
      <c r="BI106" s="450"/>
      <c r="BJ106" s="451"/>
      <c r="BK106" s="449"/>
      <c r="BL106" s="450"/>
      <c r="BM106" s="450"/>
      <c r="BN106" s="451"/>
      <c r="BO106" s="452" t="str">
        <f t="shared" si="54"/>
        <v>n.é.</v>
      </c>
      <c r="BP106" s="453"/>
    </row>
    <row r="107" spans="1:68" ht="20.100000000000001" customHeight="1">
      <c r="A107" s="372" t="s">
        <v>524</v>
      </c>
      <c r="B107" s="373"/>
      <c r="C107" s="454" t="s">
        <v>16</v>
      </c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455"/>
      <c r="AA107" s="455"/>
      <c r="AB107" s="456"/>
      <c r="AC107" s="385" t="s">
        <v>45</v>
      </c>
      <c r="AD107" s="386"/>
      <c r="AE107" s="471" t="str">
        <f t="shared" si="142"/>
        <v/>
      </c>
      <c r="AF107" s="472"/>
      <c r="AG107" s="472"/>
      <c r="AH107" s="473"/>
      <c r="AI107" s="563"/>
      <c r="AJ107" s="564"/>
      <c r="AK107" s="564"/>
      <c r="AL107" s="565"/>
      <c r="AM107" s="449"/>
      <c r="AN107" s="450"/>
      <c r="AO107" s="450"/>
      <c r="AP107" s="451"/>
      <c r="AQ107" s="449"/>
      <c r="AR107" s="450"/>
      <c r="AS107" s="450"/>
      <c r="AT107" s="451"/>
      <c r="AU107" s="449"/>
      <c r="AV107" s="450"/>
      <c r="AW107" s="450"/>
      <c r="AX107" s="451"/>
      <c r="AY107" s="449"/>
      <c r="AZ107" s="450"/>
      <c r="BA107" s="450"/>
      <c r="BB107" s="451"/>
      <c r="BC107" s="449"/>
      <c r="BD107" s="450"/>
      <c r="BE107" s="450"/>
      <c r="BF107" s="451"/>
      <c r="BG107" s="449"/>
      <c r="BH107" s="450"/>
      <c r="BI107" s="450"/>
      <c r="BJ107" s="451"/>
      <c r="BK107" s="449"/>
      <c r="BL107" s="450"/>
      <c r="BM107" s="450"/>
      <c r="BN107" s="451"/>
      <c r="BO107" s="452" t="str">
        <f t="shared" si="54"/>
        <v>n.é.</v>
      </c>
      <c r="BP107" s="453"/>
    </row>
    <row r="108" spans="1:68" ht="20.100000000000001" customHeight="1">
      <c r="A108" s="372" t="s">
        <v>525</v>
      </c>
      <c r="B108" s="373"/>
      <c r="C108" s="454" t="s">
        <v>17</v>
      </c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  <c r="AB108" s="456"/>
      <c r="AC108" s="385" t="s">
        <v>44</v>
      </c>
      <c r="AD108" s="386"/>
      <c r="AE108" s="471">
        <f t="shared" si="142"/>
        <v>897</v>
      </c>
      <c r="AF108" s="472"/>
      <c r="AG108" s="472"/>
      <c r="AH108" s="473"/>
      <c r="AI108" s="563"/>
      <c r="AJ108" s="564"/>
      <c r="AK108" s="564"/>
      <c r="AL108" s="565"/>
      <c r="AM108" s="449">
        <v>897</v>
      </c>
      <c r="AN108" s="450"/>
      <c r="AO108" s="450"/>
      <c r="AP108" s="451"/>
      <c r="AQ108" s="449"/>
      <c r="AR108" s="450"/>
      <c r="AS108" s="450"/>
      <c r="AT108" s="451"/>
      <c r="AU108" s="449"/>
      <c r="AV108" s="450"/>
      <c r="AW108" s="450"/>
      <c r="AX108" s="451"/>
      <c r="AY108" s="449"/>
      <c r="AZ108" s="450"/>
      <c r="BA108" s="450"/>
      <c r="BB108" s="451"/>
      <c r="BC108" s="449"/>
      <c r="BD108" s="450"/>
      <c r="BE108" s="450"/>
      <c r="BF108" s="451"/>
      <c r="BG108" s="449"/>
      <c r="BH108" s="450"/>
      <c r="BI108" s="450"/>
      <c r="BJ108" s="451"/>
      <c r="BK108" s="449"/>
      <c r="BL108" s="450"/>
      <c r="BM108" s="450"/>
      <c r="BN108" s="451"/>
      <c r="BO108" s="452" t="str">
        <f t="shared" si="54"/>
        <v>n.é.</v>
      </c>
      <c r="BP108" s="453"/>
    </row>
    <row r="109" spans="1:68" ht="20.100000000000001" customHeight="1">
      <c r="A109" s="372" t="s">
        <v>526</v>
      </c>
      <c r="B109" s="373"/>
      <c r="C109" s="454" t="s">
        <v>21</v>
      </c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56"/>
      <c r="AC109" s="385" t="s">
        <v>43</v>
      </c>
      <c r="AD109" s="386"/>
      <c r="AE109" s="471">
        <f t="shared" si="142"/>
        <v>2211</v>
      </c>
      <c r="AF109" s="472"/>
      <c r="AG109" s="472"/>
      <c r="AH109" s="473"/>
      <c r="AI109" s="563">
        <v>1180</v>
      </c>
      <c r="AJ109" s="564"/>
      <c r="AK109" s="564"/>
      <c r="AL109" s="565"/>
      <c r="AM109" s="471">
        <v>1031</v>
      </c>
      <c r="AN109" s="450"/>
      <c r="AO109" s="450"/>
      <c r="AP109" s="451"/>
      <c r="AQ109" s="449"/>
      <c r="AR109" s="450"/>
      <c r="AS109" s="450"/>
      <c r="AT109" s="451"/>
      <c r="AU109" s="449"/>
      <c r="AV109" s="450"/>
      <c r="AW109" s="450"/>
      <c r="AX109" s="451"/>
      <c r="AY109" s="449"/>
      <c r="AZ109" s="450"/>
      <c r="BA109" s="450"/>
      <c r="BB109" s="451"/>
      <c r="BC109" s="449"/>
      <c r="BD109" s="450"/>
      <c r="BE109" s="450"/>
      <c r="BF109" s="451"/>
      <c r="BG109" s="449"/>
      <c r="BH109" s="450"/>
      <c r="BI109" s="450"/>
      <c r="BJ109" s="451"/>
      <c r="BK109" s="449"/>
      <c r="BL109" s="450"/>
      <c r="BM109" s="450"/>
      <c r="BN109" s="451"/>
      <c r="BO109" s="452" t="str">
        <f t="shared" si="54"/>
        <v>n.é.</v>
      </c>
      <c r="BP109" s="453"/>
    </row>
    <row r="110" spans="1:68" ht="20.100000000000001" customHeight="1">
      <c r="A110" s="372" t="s">
        <v>527</v>
      </c>
      <c r="B110" s="373"/>
      <c r="C110" s="454" t="s">
        <v>41</v>
      </c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6"/>
      <c r="AC110" s="385" t="s">
        <v>42</v>
      </c>
      <c r="AD110" s="386"/>
      <c r="AE110" s="471" t="str">
        <f t="shared" si="142"/>
        <v/>
      </c>
      <c r="AF110" s="472"/>
      <c r="AG110" s="472"/>
      <c r="AH110" s="473"/>
      <c r="AI110" s="563"/>
      <c r="AJ110" s="564"/>
      <c r="AK110" s="564"/>
      <c r="AL110" s="565"/>
      <c r="AM110" s="449"/>
      <c r="AN110" s="450"/>
      <c r="AO110" s="450"/>
      <c r="AP110" s="451"/>
      <c r="AQ110" s="449"/>
      <c r="AR110" s="450"/>
      <c r="AS110" s="450"/>
      <c r="AT110" s="451"/>
      <c r="AU110" s="449"/>
      <c r="AV110" s="450"/>
      <c r="AW110" s="450"/>
      <c r="AX110" s="451"/>
      <c r="AY110" s="449"/>
      <c r="AZ110" s="450"/>
      <c r="BA110" s="450"/>
      <c r="BB110" s="451"/>
      <c r="BC110" s="449"/>
      <c r="BD110" s="450"/>
      <c r="BE110" s="450"/>
      <c r="BF110" s="451"/>
      <c r="BG110" s="449"/>
      <c r="BH110" s="450"/>
      <c r="BI110" s="450"/>
      <c r="BJ110" s="451"/>
      <c r="BK110" s="449"/>
      <c r="BL110" s="450"/>
      <c r="BM110" s="450"/>
      <c r="BN110" s="451"/>
      <c r="BO110" s="452" t="str">
        <f t="shared" si="54"/>
        <v>n.é.</v>
      </c>
      <c r="BP110" s="453"/>
    </row>
    <row r="111" spans="1:68" ht="20.100000000000001" customHeight="1">
      <c r="A111" s="372" t="s">
        <v>528</v>
      </c>
      <c r="B111" s="373"/>
      <c r="C111" s="397" t="s">
        <v>18</v>
      </c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98"/>
      <c r="AA111" s="398"/>
      <c r="AB111" s="399"/>
      <c r="AC111" s="385" t="s">
        <v>40</v>
      </c>
      <c r="AD111" s="386"/>
      <c r="AE111" s="471">
        <f t="shared" si="142"/>
        <v>321</v>
      </c>
      <c r="AF111" s="472"/>
      <c r="AG111" s="472"/>
      <c r="AH111" s="473"/>
      <c r="AI111" s="563">
        <v>99</v>
      </c>
      <c r="AJ111" s="564"/>
      <c r="AK111" s="564"/>
      <c r="AL111" s="565"/>
      <c r="AM111" s="449">
        <v>222</v>
      </c>
      <c r="AN111" s="450"/>
      <c r="AO111" s="450"/>
      <c r="AP111" s="451"/>
      <c r="AQ111" s="449"/>
      <c r="AR111" s="450"/>
      <c r="AS111" s="450"/>
      <c r="AT111" s="451"/>
      <c r="AU111" s="449"/>
      <c r="AV111" s="450"/>
      <c r="AW111" s="450"/>
      <c r="AX111" s="451"/>
      <c r="AY111" s="449"/>
      <c r="AZ111" s="450"/>
      <c r="BA111" s="450"/>
      <c r="BB111" s="451"/>
      <c r="BC111" s="449"/>
      <c r="BD111" s="450"/>
      <c r="BE111" s="450"/>
      <c r="BF111" s="451"/>
      <c r="BG111" s="449"/>
      <c r="BH111" s="450"/>
      <c r="BI111" s="450"/>
      <c r="BJ111" s="451"/>
      <c r="BK111" s="449"/>
      <c r="BL111" s="450"/>
      <c r="BM111" s="450"/>
      <c r="BN111" s="451"/>
      <c r="BO111" s="452" t="str">
        <f t="shared" si="54"/>
        <v>n.é.</v>
      </c>
      <c r="BP111" s="453"/>
    </row>
    <row r="112" spans="1:68" ht="20.100000000000001" customHeight="1">
      <c r="A112" s="372" t="s">
        <v>529</v>
      </c>
      <c r="B112" s="373"/>
      <c r="C112" s="397" t="s">
        <v>37</v>
      </c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98"/>
      <c r="AA112" s="398"/>
      <c r="AB112" s="399"/>
      <c r="AC112" s="385" t="s">
        <v>39</v>
      </c>
      <c r="AD112" s="386"/>
      <c r="AE112" s="471">
        <f t="shared" si="142"/>
        <v>95</v>
      </c>
      <c r="AF112" s="472"/>
      <c r="AG112" s="472"/>
      <c r="AH112" s="473"/>
      <c r="AI112" s="563"/>
      <c r="AJ112" s="564"/>
      <c r="AK112" s="564"/>
      <c r="AL112" s="565"/>
      <c r="AM112" s="449">
        <v>95</v>
      </c>
      <c r="AN112" s="450"/>
      <c r="AO112" s="450"/>
      <c r="AP112" s="451"/>
      <c r="AQ112" s="449"/>
      <c r="AR112" s="450"/>
      <c r="AS112" s="450"/>
      <c r="AT112" s="451"/>
      <c r="AU112" s="449"/>
      <c r="AV112" s="450"/>
      <c r="AW112" s="450"/>
      <c r="AX112" s="451"/>
      <c r="AY112" s="449"/>
      <c r="AZ112" s="450"/>
      <c r="BA112" s="450"/>
      <c r="BB112" s="451"/>
      <c r="BC112" s="449"/>
      <c r="BD112" s="450"/>
      <c r="BE112" s="450"/>
      <c r="BF112" s="451"/>
      <c r="BG112" s="449"/>
      <c r="BH112" s="450"/>
      <c r="BI112" s="450"/>
      <c r="BJ112" s="451"/>
      <c r="BK112" s="449"/>
      <c r="BL112" s="450"/>
      <c r="BM112" s="450"/>
      <c r="BN112" s="451"/>
      <c r="BO112" s="452" t="str">
        <f t="shared" si="54"/>
        <v>n.é.</v>
      </c>
      <c r="BP112" s="453"/>
    </row>
    <row r="113" spans="1:68" ht="20.100000000000001" customHeight="1">
      <c r="A113" s="372" t="s">
        <v>530</v>
      </c>
      <c r="B113" s="373"/>
      <c r="C113" s="397" t="s">
        <v>36</v>
      </c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398"/>
      <c r="AA113" s="398"/>
      <c r="AB113" s="399"/>
      <c r="AC113" s="385" t="s">
        <v>38</v>
      </c>
      <c r="AD113" s="386"/>
      <c r="AE113" s="471" t="str">
        <f t="shared" si="142"/>
        <v/>
      </c>
      <c r="AF113" s="472"/>
      <c r="AG113" s="472"/>
      <c r="AH113" s="473"/>
      <c r="AI113" s="563"/>
      <c r="AJ113" s="564"/>
      <c r="AK113" s="564"/>
      <c r="AL113" s="565"/>
      <c r="AM113" s="449"/>
      <c r="AN113" s="450"/>
      <c r="AO113" s="450"/>
      <c r="AP113" s="451"/>
      <c r="AQ113" s="449"/>
      <c r="AR113" s="450"/>
      <c r="AS113" s="450"/>
      <c r="AT113" s="451"/>
      <c r="AU113" s="449"/>
      <c r="AV113" s="450"/>
      <c r="AW113" s="450"/>
      <c r="AX113" s="451"/>
      <c r="AY113" s="449"/>
      <c r="AZ113" s="450"/>
      <c r="BA113" s="450"/>
      <c r="BB113" s="451"/>
      <c r="BC113" s="449"/>
      <c r="BD113" s="450"/>
      <c r="BE113" s="450"/>
      <c r="BF113" s="451"/>
      <c r="BG113" s="449"/>
      <c r="BH113" s="450"/>
      <c r="BI113" s="450"/>
      <c r="BJ113" s="451"/>
      <c r="BK113" s="449"/>
      <c r="BL113" s="450"/>
      <c r="BM113" s="450"/>
      <c r="BN113" s="451"/>
      <c r="BO113" s="452" t="str">
        <f t="shared" si="54"/>
        <v>n.é.</v>
      </c>
      <c r="BP113" s="453"/>
    </row>
    <row r="114" spans="1:68" s="2" customFormat="1" ht="20.100000000000001" customHeight="1">
      <c r="A114" s="372" t="s">
        <v>531</v>
      </c>
      <c r="B114" s="373"/>
      <c r="C114" s="397" t="s">
        <v>35</v>
      </c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398"/>
      <c r="AA114" s="398"/>
      <c r="AB114" s="399"/>
      <c r="AC114" s="385" t="s">
        <v>34</v>
      </c>
      <c r="AD114" s="386"/>
      <c r="AE114" s="471" t="str">
        <f t="shared" si="142"/>
        <v/>
      </c>
      <c r="AF114" s="472"/>
      <c r="AG114" s="472"/>
      <c r="AH114" s="473"/>
      <c r="AI114" s="563"/>
      <c r="AJ114" s="564"/>
      <c r="AK114" s="564"/>
      <c r="AL114" s="565"/>
      <c r="AM114" s="449"/>
      <c r="AN114" s="450"/>
      <c r="AO114" s="450"/>
      <c r="AP114" s="451"/>
      <c r="AQ114" s="449"/>
      <c r="AR114" s="450"/>
      <c r="AS114" s="450"/>
      <c r="AT114" s="451"/>
      <c r="AU114" s="449"/>
      <c r="AV114" s="450"/>
      <c r="AW114" s="450"/>
      <c r="AX114" s="451"/>
      <c r="AY114" s="449"/>
      <c r="AZ114" s="450"/>
      <c r="BA114" s="450"/>
      <c r="BB114" s="451"/>
      <c r="BC114" s="449"/>
      <c r="BD114" s="450"/>
      <c r="BE114" s="450"/>
      <c r="BF114" s="451"/>
      <c r="BG114" s="449"/>
      <c r="BH114" s="450"/>
      <c r="BI114" s="450"/>
      <c r="BJ114" s="451"/>
      <c r="BK114" s="449"/>
      <c r="BL114" s="450"/>
      <c r="BM114" s="450"/>
      <c r="BN114" s="451"/>
      <c r="BO114" s="452" t="str">
        <f t="shared" si="54"/>
        <v>n.é.</v>
      </c>
      <c r="BP114" s="453"/>
    </row>
    <row r="115" spans="1:68" s="2" customFormat="1" ht="20.100000000000001" customHeight="1">
      <c r="A115" s="372" t="s">
        <v>532</v>
      </c>
      <c r="B115" s="373"/>
      <c r="C115" s="397" t="s">
        <v>25</v>
      </c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  <c r="AA115" s="398"/>
      <c r="AB115" s="399"/>
      <c r="AC115" s="385" t="s">
        <v>33</v>
      </c>
      <c r="AD115" s="386"/>
      <c r="AE115" s="471" t="str">
        <f t="shared" si="142"/>
        <v/>
      </c>
      <c r="AF115" s="472"/>
      <c r="AG115" s="472"/>
      <c r="AH115" s="473"/>
      <c r="AI115" s="563"/>
      <c r="AJ115" s="564"/>
      <c r="AK115" s="564"/>
      <c r="AL115" s="565"/>
      <c r="AM115" s="449"/>
      <c r="AN115" s="450"/>
      <c r="AO115" s="450"/>
      <c r="AP115" s="451"/>
      <c r="AQ115" s="449"/>
      <c r="AR115" s="450"/>
      <c r="AS115" s="450"/>
      <c r="AT115" s="451"/>
      <c r="AU115" s="449"/>
      <c r="AV115" s="450"/>
      <c r="AW115" s="450"/>
      <c r="AX115" s="451"/>
      <c r="AY115" s="449"/>
      <c r="AZ115" s="450"/>
      <c r="BA115" s="450"/>
      <c r="BB115" s="451"/>
      <c r="BC115" s="449"/>
      <c r="BD115" s="450"/>
      <c r="BE115" s="450"/>
      <c r="BF115" s="451"/>
      <c r="BG115" s="449"/>
      <c r="BH115" s="450"/>
      <c r="BI115" s="450"/>
      <c r="BJ115" s="451"/>
      <c r="BK115" s="449"/>
      <c r="BL115" s="450"/>
      <c r="BM115" s="450"/>
      <c r="BN115" s="451"/>
      <c r="BO115" s="452" t="str">
        <f t="shared" si="54"/>
        <v>n.é.</v>
      </c>
      <c r="BP115" s="453"/>
    </row>
    <row r="116" spans="1:68" s="2" customFormat="1" ht="20.100000000000001" customHeight="1">
      <c r="A116" s="464" t="s">
        <v>533</v>
      </c>
      <c r="B116" s="465"/>
      <c r="C116" s="530" t="s">
        <v>908</v>
      </c>
      <c r="D116" s="531"/>
      <c r="E116" s="531"/>
      <c r="F116" s="531"/>
      <c r="G116" s="531"/>
      <c r="H116" s="531"/>
      <c r="I116" s="531"/>
      <c r="J116" s="531"/>
      <c r="K116" s="531"/>
      <c r="L116" s="531"/>
      <c r="M116" s="531"/>
      <c r="N116" s="531"/>
      <c r="O116" s="531"/>
      <c r="P116" s="531"/>
      <c r="Q116" s="531"/>
      <c r="R116" s="531"/>
      <c r="S116" s="531"/>
      <c r="T116" s="531"/>
      <c r="U116" s="531"/>
      <c r="V116" s="531"/>
      <c r="W116" s="531"/>
      <c r="X116" s="531"/>
      <c r="Y116" s="531"/>
      <c r="Z116" s="531"/>
      <c r="AA116" s="531"/>
      <c r="AB116" s="532"/>
      <c r="AC116" s="501" t="s">
        <v>27</v>
      </c>
      <c r="AD116" s="502"/>
      <c r="AE116" s="461">
        <f>SUM(AE103:AH115)</f>
        <v>39756</v>
      </c>
      <c r="AF116" s="462"/>
      <c r="AG116" s="462"/>
      <c r="AH116" s="463"/>
      <c r="AI116" s="461">
        <f>SUM(AI103:AL115)</f>
        <v>20865</v>
      </c>
      <c r="AJ116" s="462"/>
      <c r="AK116" s="462"/>
      <c r="AL116" s="463"/>
      <c r="AM116" s="461">
        <f>SUM(AM103:AP115)</f>
        <v>18891</v>
      </c>
      <c r="AN116" s="462"/>
      <c r="AO116" s="462"/>
      <c r="AP116" s="463"/>
      <c r="AQ116" s="461">
        <f t="shared" ref="AQ116" si="143">SUM(AQ103:AT115)</f>
        <v>0</v>
      </c>
      <c r="AR116" s="462"/>
      <c r="AS116" s="462"/>
      <c r="AT116" s="463"/>
      <c r="AU116" s="461">
        <f t="shared" ref="AU116" si="144">SUM(AU103:AX115)</f>
        <v>0</v>
      </c>
      <c r="AV116" s="462"/>
      <c r="AW116" s="462"/>
      <c r="AX116" s="463"/>
      <c r="AY116" s="461">
        <f t="shared" ref="AY116" si="145">SUM(AY103:BB115)</f>
        <v>0</v>
      </c>
      <c r="AZ116" s="462"/>
      <c r="BA116" s="462"/>
      <c r="BB116" s="463"/>
      <c r="BC116" s="461">
        <f t="shared" ref="BC116" si="146">SUM(BC103:BF115)</f>
        <v>0</v>
      </c>
      <c r="BD116" s="462"/>
      <c r="BE116" s="462"/>
      <c r="BF116" s="463"/>
      <c r="BG116" s="461">
        <f t="shared" ref="BG116" si="147">SUM(BG103:BJ115)</f>
        <v>0</v>
      </c>
      <c r="BH116" s="462"/>
      <c r="BI116" s="462"/>
      <c r="BJ116" s="463"/>
      <c r="BK116" s="461">
        <f t="shared" ref="BK116" si="148">SUM(BK103:BN115)</f>
        <v>0</v>
      </c>
      <c r="BL116" s="462"/>
      <c r="BM116" s="462"/>
      <c r="BN116" s="463"/>
      <c r="BO116" s="444" t="str">
        <f t="shared" si="54"/>
        <v>n.é.</v>
      </c>
      <c r="BP116" s="445"/>
    </row>
    <row r="117" spans="1:68" ht="20.100000000000001" customHeight="1">
      <c r="A117" s="372" t="s">
        <v>534</v>
      </c>
      <c r="B117" s="373"/>
      <c r="C117" s="397" t="s">
        <v>22</v>
      </c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398"/>
      <c r="AA117" s="398"/>
      <c r="AB117" s="399"/>
      <c r="AC117" s="385" t="s">
        <v>28</v>
      </c>
      <c r="AD117" s="386"/>
      <c r="AE117" s="471" t="str">
        <f t="shared" ref="AE117" si="149">IF(SUM(AI117:AP117)=0,"",SUM(AI117:AP117))</f>
        <v/>
      </c>
      <c r="AF117" s="472"/>
      <c r="AG117" s="472"/>
      <c r="AH117" s="473"/>
      <c r="AI117" s="471"/>
      <c r="AJ117" s="450"/>
      <c r="AK117" s="450"/>
      <c r="AL117" s="451"/>
      <c r="AM117" s="471"/>
      <c r="AN117" s="450"/>
      <c r="AO117" s="450"/>
      <c r="AP117" s="451"/>
      <c r="AQ117" s="449"/>
      <c r="AR117" s="450"/>
      <c r="AS117" s="450"/>
      <c r="AT117" s="451"/>
      <c r="AU117" s="449"/>
      <c r="AV117" s="450"/>
      <c r="AW117" s="450"/>
      <c r="AX117" s="451"/>
      <c r="AY117" s="449"/>
      <c r="AZ117" s="450"/>
      <c r="BA117" s="450"/>
      <c r="BB117" s="451"/>
      <c r="BC117" s="449"/>
      <c r="BD117" s="450"/>
      <c r="BE117" s="450"/>
      <c r="BF117" s="451"/>
      <c r="BG117" s="449"/>
      <c r="BH117" s="450"/>
      <c r="BI117" s="450"/>
      <c r="BJ117" s="451"/>
      <c r="BK117" s="449"/>
      <c r="BL117" s="450"/>
      <c r="BM117" s="450"/>
      <c r="BN117" s="451"/>
      <c r="BO117" s="452" t="str">
        <f t="shared" si="54"/>
        <v>n.é.</v>
      </c>
      <c r="BP117" s="453"/>
    </row>
    <row r="118" spans="1:68" ht="20.100000000000001" customHeight="1">
      <c r="A118" s="372" t="s">
        <v>535</v>
      </c>
      <c r="B118" s="373"/>
      <c r="C118" s="397" t="s">
        <v>426</v>
      </c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398"/>
      <c r="AA118" s="398"/>
      <c r="AB118" s="399"/>
      <c r="AC118" s="385" t="s">
        <v>29</v>
      </c>
      <c r="AD118" s="386"/>
      <c r="AE118" s="471" t="str">
        <f t="shared" ref="AE118:AE119" si="150">IF(SUM(AI118:AP118)=0,"",SUM(AI118:AP118))</f>
        <v/>
      </c>
      <c r="AF118" s="472"/>
      <c r="AG118" s="472"/>
      <c r="AH118" s="473"/>
      <c r="AI118" s="449"/>
      <c r="AJ118" s="450"/>
      <c r="AK118" s="450"/>
      <c r="AL118" s="451"/>
      <c r="AM118" s="449"/>
      <c r="AN118" s="450"/>
      <c r="AO118" s="450"/>
      <c r="AP118" s="451"/>
      <c r="AQ118" s="449"/>
      <c r="AR118" s="450"/>
      <c r="AS118" s="450"/>
      <c r="AT118" s="451"/>
      <c r="AU118" s="449"/>
      <c r="AV118" s="450"/>
      <c r="AW118" s="450"/>
      <c r="AX118" s="451"/>
      <c r="AY118" s="449"/>
      <c r="AZ118" s="450"/>
      <c r="BA118" s="450"/>
      <c r="BB118" s="451"/>
      <c r="BC118" s="449"/>
      <c r="BD118" s="450"/>
      <c r="BE118" s="450"/>
      <c r="BF118" s="451"/>
      <c r="BG118" s="449"/>
      <c r="BH118" s="450"/>
      <c r="BI118" s="450"/>
      <c r="BJ118" s="451"/>
      <c r="BK118" s="449"/>
      <c r="BL118" s="450"/>
      <c r="BM118" s="450"/>
      <c r="BN118" s="451"/>
      <c r="BO118" s="452" t="str">
        <f t="shared" si="54"/>
        <v>n.é.</v>
      </c>
      <c r="BP118" s="453"/>
    </row>
    <row r="119" spans="1:68" ht="20.100000000000001" customHeight="1">
      <c r="A119" s="372" t="s">
        <v>536</v>
      </c>
      <c r="B119" s="373"/>
      <c r="C119" s="374" t="s">
        <v>23</v>
      </c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6"/>
      <c r="AC119" s="385" t="s">
        <v>30</v>
      </c>
      <c r="AD119" s="386"/>
      <c r="AE119" s="471">
        <f t="shared" si="150"/>
        <v>348</v>
      </c>
      <c r="AF119" s="472"/>
      <c r="AG119" s="472"/>
      <c r="AH119" s="473"/>
      <c r="AI119" s="471">
        <v>200</v>
      </c>
      <c r="AJ119" s="450"/>
      <c r="AK119" s="450"/>
      <c r="AL119" s="451"/>
      <c r="AM119" s="471">
        <v>148</v>
      </c>
      <c r="AN119" s="450"/>
      <c r="AO119" s="450"/>
      <c r="AP119" s="451"/>
      <c r="AQ119" s="449"/>
      <c r="AR119" s="450"/>
      <c r="AS119" s="450"/>
      <c r="AT119" s="451"/>
      <c r="AU119" s="449"/>
      <c r="AV119" s="450"/>
      <c r="AW119" s="450"/>
      <c r="AX119" s="451"/>
      <c r="AY119" s="449"/>
      <c r="AZ119" s="450"/>
      <c r="BA119" s="450"/>
      <c r="BB119" s="451"/>
      <c r="BC119" s="449"/>
      <c r="BD119" s="450"/>
      <c r="BE119" s="450"/>
      <c r="BF119" s="451"/>
      <c r="BG119" s="449"/>
      <c r="BH119" s="450"/>
      <c r="BI119" s="450"/>
      <c r="BJ119" s="451"/>
      <c r="BK119" s="449"/>
      <c r="BL119" s="450"/>
      <c r="BM119" s="450"/>
      <c r="BN119" s="451"/>
      <c r="BO119" s="452" t="str">
        <f t="shared" si="54"/>
        <v>n.é.</v>
      </c>
      <c r="BP119" s="453"/>
    </row>
    <row r="120" spans="1:68" ht="20.100000000000001" customHeight="1">
      <c r="A120" s="464" t="s">
        <v>537</v>
      </c>
      <c r="B120" s="465"/>
      <c r="C120" s="498" t="s">
        <v>909</v>
      </c>
      <c r="D120" s="499"/>
      <c r="E120" s="499"/>
      <c r="F120" s="499"/>
      <c r="G120" s="499"/>
      <c r="H120" s="499"/>
      <c r="I120" s="499"/>
      <c r="J120" s="499"/>
      <c r="K120" s="499"/>
      <c r="L120" s="499"/>
      <c r="M120" s="499"/>
      <c r="N120" s="499"/>
      <c r="O120" s="499"/>
      <c r="P120" s="499"/>
      <c r="Q120" s="499"/>
      <c r="R120" s="499"/>
      <c r="S120" s="499"/>
      <c r="T120" s="499"/>
      <c r="U120" s="499"/>
      <c r="V120" s="499"/>
      <c r="W120" s="499"/>
      <c r="X120" s="499"/>
      <c r="Y120" s="499"/>
      <c r="Z120" s="499"/>
      <c r="AA120" s="499"/>
      <c r="AB120" s="500"/>
      <c r="AC120" s="501" t="s">
        <v>31</v>
      </c>
      <c r="AD120" s="502"/>
      <c r="AE120" s="461">
        <f>SUM(AE117:AH119)</f>
        <v>348</v>
      </c>
      <c r="AF120" s="462"/>
      <c r="AG120" s="462"/>
      <c r="AH120" s="463"/>
      <c r="AI120" s="461">
        <f>SUM(AI117:AL119)</f>
        <v>200</v>
      </c>
      <c r="AJ120" s="462"/>
      <c r="AK120" s="462"/>
      <c r="AL120" s="463"/>
      <c r="AM120" s="461">
        <f>SUM(AM117:AP119)</f>
        <v>148</v>
      </c>
      <c r="AN120" s="462"/>
      <c r="AO120" s="462"/>
      <c r="AP120" s="463"/>
      <c r="AQ120" s="461">
        <f t="shared" ref="AQ120" si="151">SUM(AQ117:AT119)</f>
        <v>0</v>
      </c>
      <c r="AR120" s="462"/>
      <c r="AS120" s="462"/>
      <c r="AT120" s="463"/>
      <c r="AU120" s="461">
        <f t="shared" ref="AU120" si="152">SUM(AU117:AX119)</f>
        <v>0</v>
      </c>
      <c r="AV120" s="462"/>
      <c r="AW120" s="462"/>
      <c r="AX120" s="463"/>
      <c r="AY120" s="461">
        <f t="shared" ref="AY120" si="153">SUM(AY117:BB119)</f>
        <v>0</v>
      </c>
      <c r="AZ120" s="462"/>
      <c r="BA120" s="462"/>
      <c r="BB120" s="463"/>
      <c r="BC120" s="461">
        <f t="shared" ref="BC120" si="154">SUM(BC117:BF119)</f>
        <v>0</v>
      </c>
      <c r="BD120" s="462"/>
      <c r="BE120" s="462"/>
      <c r="BF120" s="463"/>
      <c r="BG120" s="461">
        <f t="shared" ref="BG120" si="155">SUM(BG117:BJ119)</f>
        <v>0</v>
      </c>
      <c r="BH120" s="462"/>
      <c r="BI120" s="462"/>
      <c r="BJ120" s="463"/>
      <c r="BK120" s="461">
        <f t="shared" ref="BK120" si="156">SUM(BK117:BN119)</f>
        <v>0</v>
      </c>
      <c r="BL120" s="462"/>
      <c r="BM120" s="462"/>
      <c r="BN120" s="463"/>
      <c r="BO120" s="444" t="str">
        <f t="shared" si="54"/>
        <v>n.é.</v>
      </c>
      <c r="BP120" s="445"/>
    </row>
    <row r="121" spans="1:68" ht="20.100000000000001" customHeight="1">
      <c r="A121" s="464" t="s">
        <v>538</v>
      </c>
      <c r="B121" s="465"/>
      <c r="C121" s="530" t="s">
        <v>910</v>
      </c>
      <c r="D121" s="531"/>
      <c r="E121" s="531"/>
      <c r="F121" s="531"/>
      <c r="G121" s="531"/>
      <c r="H121" s="531"/>
      <c r="I121" s="531"/>
      <c r="J121" s="531"/>
      <c r="K121" s="531"/>
      <c r="L121" s="531"/>
      <c r="M121" s="531"/>
      <c r="N121" s="531"/>
      <c r="O121" s="531"/>
      <c r="P121" s="531"/>
      <c r="Q121" s="531"/>
      <c r="R121" s="531"/>
      <c r="S121" s="531"/>
      <c r="T121" s="531"/>
      <c r="U121" s="531"/>
      <c r="V121" s="531"/>
      <c r="W121" s="531"/>
      <c r="X121" s="531"/>
      <c r="Y121" s="531"/>
      <c r="Z121" s="531"/>
      <c r="AA121" s="531"/>
      <c r="AB121" s="532"/>
      <c r="AC121" s="501" t="s">
        <v>32</v>
      </c>
      <c r="AD121" s="502"/>
      <c r="AE121" s="461">
        <f>AE116+AE120</f>
        <v>40104</v>
      </c>
      <c r="AF121" s="462"/>
      <c r="AG121" s="462"/>
      <c r="AH121" s="463"/>
      <c r="AI121" s="461">
        <f>AI116+AI120</f>
        <v>21065</v>
      </c>
      <c r="AJ121" s="462"/>
      <c r="AK121" s="462"/>
      <c r="AL121" s="463"/>
      <c r="AM121" s="461">
        <f>AM116+AM120</f>
        <v>19039</v>
      </c>
      <c r="AN121" s="462"/>
      <c r="AO121" s="462"/>
      <c r="AP121" s="463"/>
      <c r="AQ121" s="461">
        <f t="shared" ref="AQ121" si="157">AQ116+AQ120</f>
        <v>0</v>
      </c>
      <c r="AR121" s="462"/>
      <c r="AS121" s="462"/>
      <c r="AT121" s="463"/>
      <c r="AU121" s="461">
        <f t="shared" ref="AU121" si="158">AU116+AU120</f>
        <v>0</v>
      </c>
      <c r="AV121" s="462"/>
      <c r="AW121" s="462"/>
      <c r="AX121" s="463"/>
      <c r="AY121" s="461">
        <f t="shared" ref="AY121" si="159">AY116+AY120</f>
        <v>0</v>
      </c>
      <c r="AZ121" s="462"/>
      <c r="BA121" s="462"/>
      <c r="BB121" s="463"/>
      <c r="BC121" s="461">
        <f t="shared" ref="BC121" si="160">BC116+BC120</f>
        <v>0</v>
      </c>
      <c r="BD121" s="462"/>
      <c r="BE121" s="462"/>
      <c r="BF121" s="463"/>
      <c r="BG121" s="461">
        <f t="shared" ref="BG121" si="161">BG116+BG120</f>
        <v>0</v>
      </c>
      <c r="BH121" s="462"/>
      <c r="BI121" s="462"/>
      <c r="BJ121" s="463"/>
      <c r="BK121" s="461">
        <f t="shared" ref="BK121" si="162">BK116+BK120</f>
        <v>0</v>
      </c>
      <c r="BL121" s="462"/>
      <c r="BM121" s="462"/>
      <c r="BN121" s="463"/>
      <c r="BO121" s="444" t="str">
        <f t="shared" si="54"/>
        <v>n.é.</v>
      </c>
      <c r="BP121" s="445"/>
    </row>
    <row r="122" spans="1:68" s="3" customFormat="1" ht="20.100000000000001" customHeight="1">
      <c r="A122" s="464" t="s">
        <v>539</v>
      </c>
      <c r="B122" s="465"/>
      <c r="C122" s="498" t="s">
        <v>24</v>
      </c>
      <c r="D122" s="499"/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499"/>
      <c r="W122" s="499"/>
      <c r="X122" s="499"/>
      <c r="Y122" s="499"/>
      <c r="Z122" s="499"/>
      <c r="AA122" s="499"/>
      <c r="AB122" s="500"/>
      <c r="AC122" s="501" t="s">
        <v>52</v>
      </c>
      <c r="AD122" s="502"/>
      <c r="AE122" s="546">
        <f t="shared" ref="AE122:AE123" si="163">IF(SUM(AI122:AP122)=0,"",SUM(AI122:AP122))</f>
        <v>11024</v>
      </c>
      <c r="AF122" s="547"/>
      <c r="AG122" s="547"/>
      <c r="AH122" s="548"/>
      <c r="AI122" s="461">
        <v>5763</v>
      </c>
      <c r="AJ122" s="462"/>
      <c r="AK122" s="462"/>
      <c r="AL122" s="463"/>
      <c r="AM122" s="461">
        <v>5261</v>
      </c>
      <c r="AN122" s="462"/>
      <c r="AO122" s="462"/>
      <c r="AP122" s="463"/>
      <c r="AQ122" s="461">
        <v>0</v>
      </c>
      <c r="AR122" s="462"/>
      <c r="AS122" s="462"/>
      <c r="AT122" s="463"/>
      <c r="AU122" s="461">
        <v>0</v>
      </c>
      <c r="AV122" s="462"/>
      <c r="AW122" s="462"/>
      <c r="AX122" s="463"/>
      <c r="AY122" s="461">
        <v>0</v>
      </c>
      <c r="AZ122" s="462"/>
      <c r="BA122" s="462"/>
      <c r="BB122" s="463"/>
      <c r="BC122" s="461">
        <v>0</v>
      </c>
      <c r="BD122" s="462"/>
      <c r="BE122" s="462"/>
      <c r="BF122" s="463"/>
      <c r="BG122" s="461">
        <v>0</v>
      </c>
      <c r="BH122" s="462"/>
      <c r="BI122" s="462"/>
      <c r="BJ122" s="463"/>
      <c r="BK122" s="461">
        <v>0</v>
      </c>
      <c r="BL122" s="462"/>
      <c r="BM122" s="462"/>
      <c r="BN122" s="463"/>
      <c r="BO122" s="444" t="str">
        <f t="shared" si="54"/>
        <v>n.é.</v>
      </c>
      <c r="BP122" s="445"/>
    </row>
    <row r="123" spans="1:68" ht="20.100000000000001" customHeight="1">
      <c r="A123" s="372" t="s">
        <v>540</v>
      </c>
      <c r="B123" s="373"/>
      <c r="C123" s="397" t="s">
        <v>63</v>
      </c>
      <c r="D123" s="398"/>
      <c r="E123" s="398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  <c r="X123" s="398"/>
      <c r="Y123" s="398"/>
      <c r="Z123" s="398"/>
      <c r="AA123" s="398"/>
      <c r="AB123" s="399"/>
      <c r="AC123" s="385" t="s">
        <v>82</v>
      </c>
      <c r="AD123" s="386"/>
      <c r="AE123" s="471">
        <f t="shared" si="163"/>
        <v>600</v>
      </c>
      <c r="AF123" s="472"/>
      <c r="AG123" s="472"/>
      <c r="AH123" s="473"/>
      <c r="AI123" s="449">
        <v>205</v>
      </c>
      <c r="AJ123" s="450"/>
      <c r="AK123" s="450"/>
      <c r="AL123" s="451"/>
      <c r="AM123" s="449">
        <v>395</v>
      </c>
      <c r="AN123" s="450"/>
      <c r="AO123" s="450"/>
      <c r="AP123" s="451"/>
      <c r="AQ123" s="449"/>
      <c r="AR123" s="450"/>
      <c r="AS123" s="450"/>
      <c r="AT123" s="451"/>
      <c r="AU123" s="449"/>
      <c r="AV123" s="450"/>
      <c r="AW123" s="450"/>
      <c r="AX123" s="451"/>
      <c r="AY123" s="449"/>
      <c r="AZ123" s="450"/>
      <c r="BA123" s="450"/>
      <c r="BB123" s="451"/>
      <c r="BC123" s="449"/>
      <c r="BD123" s="450"/>
      <c r="BE123" s="450"/>
      <c r="BF123" s="451"/>
      <c r="BG123" s="449"/>
      <c r="BH123" s="450"/>
      <c r="BI123" s="450"/>
      <c r="BJ123" s="451"/>
      <c r="BK123" s="449"/>
      <c r="BL123" s="450"/>
      <c r="BM123" s="450"/>
      <c r="BN123" s="451"/>
      <c r="BO123" s="452" t="str">
        <f t="shared" si="54"/>
        <v>n.é.</v>
      </c>
      <c r="BP123" s="453"/>
    </row>
    <row r="124" spans="1:68" ht="20.100000000000001" customHeight="1">
      <c r="A124" s="372" t="s">
        <v>541</v>
      </c>
      <c r="B124" s="373"/>
      <c r="C124" s="397" t="s">
        <v>64</v>
      </c>
      <c r="D124" s="398"/>
      <c r="E124" s="398"/>
      <c r="F124" s="398"/>
      <c r="G124" s="398"/>
      <c r="H124" s="398"/>
      <c r="I124" s="398"/>
      <c r="J124" s="398"/>
      <c r="K124" s="398"/>
      <c r="L124" s="398"/>
      <c r="M124" s="398"/>
      <c r="N124" s="398"/>
      <c r="O124" s="398"/>
      <c r="P124" s="398"/>
      <c r="Q124" s="398"/>
      <c r="R124" s="398"/>
      <c r="S124" s="398"/>
      <c r="T124" s="398"/>
      <c r="U124" s="398"/>
      <c r="V124" s="398"/>
      <c r="W124" s="398"/>
      <c r="X124" s="398"/>
      <c r="Y124" s="398"/>
      <c r="Z124" s="398"/>
      <c r="AA124" s="398"/>
      <c r="AB124" s="399"/>
      <c r="AC124" s="385" t="s">
        <v>83</v>
      </c>
      <c r="AD124" s="386"/>
      <c r="AE124" s="471">
        <f t="shared" ref="AE124:AE125" si="164">IF(SUM(AI124:AP124)=0,"",SUM(AI124:AP124))</f>
        <v>1470</v>
      </c>
      <c r="AF124" s="472"/>
      <c r="AG124" s="472"/>
      <c r="AH124" s="473"/>
      <c r="AI124" s="449">
        <v>950</v>
      </c>
      <c r="AJ124" s="450"/>
      <c r="AK124" s="450"/>
      <c r="AL124" s="451"/>
      <c r="AM124" s="449">
        <v>520</v>
      </c>
      <c r="AN124" s="450"/>
      <c r="AO124" s="450"/>
      <c r="AP124" s="451"/>
      <c r="AQ124" s="449"/>
      <c r="AR124" s="450"/>
      <c r="AS124" s="450"/>
      <c r="AT124" s="451"/>
      <c r="AU124" s="449"/>
      <c r="AV124" s="450"/>
      <c r="AW124" s="450"/>
      <c r="AX124" s="451"/>
      <c r="AY124" s="449"/>
      <c r="AZ124" s="450"/>
      <c r="BA124" s="450"/>
      <c r="BB124" s="451"/>
      <c r="BC124" s="449"/>
      <c r="BD124" s="450"/>
      <c r="BE124" s="450"/>
      <c r="BF124" s="451"/>
      <c r="BG124" s="449"/>
      <c r="BH124" s="450"/>
      <c r="BI124" s="450"/>
      <c r="BJ124" s="451"/>
      <c r="BK124" s="449"/>
      <c r="BL124" s="450"/>
      <c r="BM124" s="450"/>
      <c r="BN124" s="451"/>
      <c r="BO124" s="452" t="str">
        <f t="shared" ref="BO124:BO177" si="165">IF(AQ124&gt;0,BK124/AQ124,"n.é.")</f>
        <v>n.é.</v>
      </c>
      <c r="BP124" s="453"/>
    </row>
    <row r="125" spans="1:68" ht="20.100000000000001" customHeight="1">
      <c r="A125" s="372" t="s">
        <v>542</v>
      </c>
      <c r="B125" s="373"/>
      <c r="C125" s="397" t="s">
        <v>65</v>
      </c>
      <c r="D125" s="398"/>
      <c r="E125" s="398"/>
      <c r="F125" s="398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98"/>
      <c r="V125" s="398"/>
      <c r="W125" s="398"/>
      <c r="X125" s="398"/>
      <c r="Y125" s="398"/>
      <c r="Z125" s="398"/>
      <c r="AA125" s="398"/>
      <c r="AB125" s="399"/>
      <c r="AC125" s="385" t="s">
        <v>84</v>
      </c>
      <c r="AD125" s="386"/>
      <c r="AE125" s="471" t="str">
        <f t="shared" si="164"/>
        <v/>
      </c>
      <c r="AF125" s="472"/>
      <c r="AG125" s="472"/>
      <c r="AH125" s="473"/>
      <c r="AI125" s="449"/>
      <c r="AJ125" s="450"/>
      <c r="AK125" s="450"/>
      <c r="AL125" s="451"/>
      <c r="AM125" s="449"/>
      <c r="AN125" s="450"/>
      <c r="AO125" s="450"/>
      <c r="AP125" s="451"/>
      <c r="AQ125" s="449"/>
      <c r="AR125" s="450"/>
      <c r="AS125" s="450"/>
      <c r="AT125" s="451"/>
      <c r="AU125" s="449"/>
      <c r="AV125" s="450"/>
      <c r="AW125" s="450"/>
      <c r="AX125" s="451"/>
      <c r="AY125" s="449"/>
      <c r="AZ125" s="450"/>
      <c r="BA125" s="450"/>
      <c r="BB125" s="451"/>
      <c r="BC125" s="449"/>
      <c r="BD125" s="450"/>
      <c r="BE125" s="450"/>
      <c r="BF125" s="451"/>
      <c r="BG125" s="449"/>
      <c r="BH125" s="450"/>
      <c r="BI125" s="450"/>
      <c r="BJ125" s="451"/>
      <c r="BK125" s="449"/>
      <c r="BL125" s="450"/>
      <c r="BM125" s="450"/>
      <c r="BN125" s="451"/>
      <c r="BO125" s="452" t="str">
        <f t="shared" si="165"/>
        <v>n.é.</v>
      </c>
      <c r="BP125" s="453"/>
    </row>
    <row r="126" spans="1:68" ht="20.100000000000001" customHeight="1">
      <c r="A126" s="464" t="s">
        <v>543</v>
      </c>
      <c r="B126" s="465"/>
      <c r="C126" s="498" t="s">
        <v>911</v>
      </c>
      <c r="D126" s="499"/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499"/>
      <c r="T126" s="499"/>
      <c r="U126" s="499"/>
      <c r="V126" s="499"/>
      <c r="W126" s="499"/>
      <c r="X126" s="499"/>
      <c r="Y126" s="499"/>
      <c r="Z126" s="499"/>
      <c r="AA126" s="499"/>
      <c r="AB126" s="500"/>
      <c r="AC126" s="501" t="s">
        <v>92</v>
      </c>
      <c r="AD126" s="502"/>
      <c r="AE126" s="461">
        <f>SUM(AE123:AH125)</f>
        <v>2070</v>
      </c>
      <c r="AF126" s="462"/>
      <c r="AG126" s="462"/>
      <c r="AH126" s="463"/>
      <c r="AI126" s="461">
        <f t="shared" ref="AI126" si="166">SUM(AI123:AL125)</f>
        <v>1155</v>
      </c>
      <c r="AJ126" s="462"/>
      <c r="AK126" s="462"/>
      <c r="AL126" s="463"/>
      <c r="AM126" s="461">
        <f t="shared" ref="AM126" si="167">SUM(AM123:AP125)</f>
        <v>915</v>
      </c>
      <c r="AN126" s="462"/>
      <c r="AO126" s="462"/>
      <c r="AP126" s="463"/>
      <c r="AQ126" s="461">
        <f t="shared" ref="AQ126" si="168">SUM(AQ123:AT125)</f>
        <v>0</v>
      </c>
      <c r="AR126" s="462"/>
      <c r="AS126" s="462"/>
      <c r="AT126" s="463"/>
      <c r="AU126" s="461">
        <f t="shared" ref="AU126" si="169">SUM(AU123:AX125)</f>
        <v>0</v>
      </c>
      <c r="AV126" s="462"/>
      <c r="AW126" s="462"/>
      <c r="AX126" s="463"/>
      <c r="AY126" s="461">
        <f t="shared" ref="AY126" si="170">SUM(AY123:BB125)</f>
        <v>0</v>
      </c>
      <c r="AZ126" s="462"/>
      <c r="BA126" s="462"/>
      <c r="BB126" s="463"/>
      <c r="BC126" s="461">
        <f t="shared" ref="BC126" si="171">SUM(BC123:BF125)</f>
        <v>0</v>
      </c>
      <c r="BD126" s="462"/>
      <c r="BE126" s="462"/>
      <c r="BF126" s="463"/>
      <c r="BG126" s="461">
        <f t="shared" ref="BG126" si="172">SUM(BG123:BJ125)</f>
        <v>0</v>
      </c>
      <c r="BH126" s="462"/>
      <c r="BI126" s="462"/>
      <c r="BJ126" s="463"/>
      <c r="BK126" s="461">
        <f t="shared" ref="BK126" si="173">SUM(BK123:BN125)</f>
        <v>0</v>
      </c>
      <c r="BL126" s="462"/>
      <c r="BM126" s="462"/>
      <c r="BN126" s="463"/>
      <c r="BO126" s="444" t="str">
        <f t="shared" si="165"/>
        <v>n.é.</v>
      </c>
      <c r="BP126" s="445"/>
    </row>
    <row r="127" spans="1:68" ht="20.100000000000001" customHeight="1">
      <c r="A127" s="372" t="s">
        <v>544</v>
      </c>
      <c r="B127" s="373"/>
      <c r="C127" s="397" t="s">
        <v>66</v>
      </c>
      <c r="D127" s="398"/>
      <c r="E127" s="398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  <c r="X127" s="398"/>
      <c r="Y127" s="398"/>
      <c r="Z127" s="398"/>
      <c r="AA127" s="398"/>
      <c r="AB127" s="399"/>
      <c r="AC127" s="385" t="s">
        <v>85</v>
      </c>
      <c r="AD127" s="386"/>
      <c r="AE127" s="471">
        <f t="shared" ref="AE127" si="174">IF(SUM(AI127:AP127)=0,"",SUM(AI127:AP127))</f>
        <v>1918</v>
      </c>
      <c r="AF127" s="472"/>
      <c r="AG127" s="472"/>
      <c r="AH127" s="473"/>
      <c r="AI127" s="449">
        <v>1370</v>
      </c>
      <c r="AJ127" s="450"/>
      <c r="AK127" s="450"/>
      <c r="AL127" s="451"/>
      <c r="AM127" s="449">
        <v>548</v>
      </c>
      <c r="AN127" s="450"/>
      <c r="AO127" s="450"/>
      <c r="AP127" s="451"/>
      <c r="AQ127" s="449"/>
      <c r="AR127" s="450"/>
      <c r="AS127" s="450"/>
      <c r="AT127" s="451"/>
      <c r="AU127" s="449"/>
      <c r="AV127" s="450"/>
      <c r="AW127" s="450"/>
      <c r="AX127" s="451"/>
      <c r="AY127" s="449"/>
      <c r="AZ127" s="450"/>
      <c r="BA127" s="450"/>
      <c r="BB127" s="451"/>
      <c r="BC127" s="449"/>
      <c r="BD127" s="450"/>
      <c r="BE127" s="450"/>
      <c r="BF127" s="451"/>
      <c r="BG127" s="449"/>
      <c r="BH127" s="450"/>
      <c r="BI127" s="450"/>
      <c r="BJ127" s="451"/>
      <c r="BK127" s="449"/>
      <c r="BL127" s="450"/>
      <c r="BM127" s="450"/>
      <c r="BN127" s="451"/>
      <c r="BO127" s="452" t="str">
        <f t="shared" si="165"/>
        <v>n.é.</v>
      </c>
      <c r="BP127" s="453"/>
    </row>
    <row r="128" spans="1:68" ht="20.100000000000001" customHeight="1">
      <c r="A128" s="372" t="s">
        <v>545</v>
      </c>
      <c r="B128" s="373"/>
      <c r="C128" s="397" t="s">
        <v>67</v>
      </c>
      <c r="D128" s="398"/>
      <c r="E128" s="398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/>
      <c r="V128" s="398"/>
      <c r="W128" s="398"/>
      <c r="X128" s="398"/>
      <c r="Y128" s="398"/>
      <c r="Z128" s="398"/>
      <c r="AA128" s="398"/>
      <c r="AB128" s="399"/>
      <c r="AC128" s="385" t="s">
        <v>86</v>
      </c>
      <c r="AD128" s="386"/>
      <c r="AE128" s="471">
        <f t="shared" ref="AE128" si="175">IF(SUM(AI128:AP128)=0,"",SUM(AI128:AP128))</f>
        <v>1120</v>
      </c>
      <c r="AF128" s="472"/>
      <c r="AG128" s="472"/>
      <c r="AH128" s="473"/>
      <c r="AI128" s="449">
        <v>520</v>
      </c>
      <c r="AJ128" s="450"/>
      <c r="AK128" s="450"/>
      <c r="AL128" s="451"/>
      <c r="AM128" s="449">
        <v>600</v>
      </c>
      <c r="AN128" s="450"/>
      <c r="AO128" s="450"/>
      <c r="AP128" s="451"/>
      <c r="AQ128" s="449"/>
      <c r="AR128" s="450"/>
      <c r="AS128" s="450"/>
      <c r="AT128" s="451"/>
      <c r="AU128" s="449"/>
      <c r="AV128" s="450"/>
      <c r="AW128" s="450"/>
      <c r="AX128" s="451"/>
      <c r="AY128" s="449"/>
      <c r="AZ128" s="450"/>
      <c r="BA128" s="450"/>
      <c r="BB128" s="451"/>
      <c r="BC128" s="449"/>
      <c r="BD128" s="450"/>
      <c r="BE128" s="450"/>
      <c r="BF128" s="451"/>
      <c r="BG128" s="449"/>
      <c r="BH128" s="450"/>
      <c r="BI128" s="450"/>
      <c r="BJ128" s="451"/>
      <c r="BK128" s="449"/>
      <c r="BL128" s="450"/>
      <c r="BM128" s="450"/>
      <c r="BN128" s="451"/>
      <c r="BO128" s="452" t="str">
        <f t="shared" si="165"/>
        <v>n.é.</v>
      </c>
      <c r="BP128" s="453"/>
    </row>
    <row r="129" spans="1:68" ht="20.100000000000001" customHeight="1">
      <c r="A129" s="464" t="s">
        <v>546</v>
      </c>
      <c r="B129" s="465"/>
      <c r="C129" s="498" t="s">
        <v>912</v>
      </c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499"/>
      <c r="Y129" s="499"/>
      <c r="Z129" s="499"/>
      <c r="AA129" s="499"/>
      <c r="AB129" s="500"/>
      <c r="AC129" s="501" t="s">
        <v>93</v>
      </c>
      <c r="AD129" s="502"/>
      <c r="AE129" s="461">
        <f>SUM(AE127:AH128)</f>
        <v>3038</v>
      </c>
      <c r="AF129" s="462"/>
      <c r="AG129" s="462"/>
      <c r="AH129" s="463"/>
      <c r="AI129" s="461">
        <f t="shared" ref="AI129" si="176">SUM(AI127:AL128)</f>
        <v>1890</v>
      </c>
      <c r="AJ129" s="462"/>
      <c r="AK129" s="462"/>
      <c r="AL129" s="463"/>
      <c r="AM129" s="461">
        <f t="shared" ref="AM129" si="177">SUM(AM127:AP128)</f>
        <v>1148</v>
      </c>
      <c r="AN129" s="462"/>
      <c r="AO129" s="462"/>
      <c r="AP129" s="463"/>
      <c r="AQ129" s="461">
        <f t="shared" ref="AQ129" si="178">SUM(AQ127:AT128)</f>
        <v>0</v>
      </c>
      <c r="AR129" s="462"/>
      <c r="AS129" s="462"/>
      <c r="AT129" s="463"/>
      <c r="AU129" s="461">
        <f t="shared" ref="AU129" si="179">SUM(AU127:AX128)</f>
        <v>0</v>
      </c>
      <c r="AV129" s="462"/>
      <c r="AW129" s="462"/>
      <c r="AX129" s="463"/>
      <c r="AY129" s="461">
        <f t="shared" ref="AY129" si="180">SUM(AY127:BB128)</f>
        <v>0</v>
      </c>
      <c r="AZ129" s="462"/>
      <c r="BA129" s="462"/>
      <c r="BB129" s="463"/>
      <c r="BC129" s="461">
        <f t="shared" ref="BC129" si="181">SUM(BC127:BF128)</f>
        <v>0</v>
      </c>
      <c r="BD129" s="462"/>
      <c r="BE129" s="462"/>
      <c r="BF129" s="463"/>
      <c r="BG129" s="461">
        <f t="shared" ref="BG129" si="182">SUM(BG127:BJ128)</f>
        <v>0</v>
      </c>
      <c r="BH129" s="462"/>
      <c r="BI129" s="462"/>
      <c r="BJ129" s="463"/>
      <c r="BK129" s="461">
        <f t="shared" ref="BK129" si="183">SUM(BK127:BN128)</f>
        <v>0</v>
      </c>
      <c r="BL129" s="462"/>
      <c r="BM129" s="462"/>
      <c r="BN129" s="463"/>
      <c r="BO129" s="444" t="str">
        <f t="shared" si="165"/>
        <v>n.é.</v>
      </c>
      <c r="BP129" s="445"/>
    </row>
    <row r="130" spans="1:68" ht="20.100000000000001" customHeight="1">
      <c r="A130" s="372" t="s">
        <v>547</v>
      </c>
      <c r="B130" s="373"/>
      <c r="C130" s="397" t="s">
        <v>68</v>
      </c>
      <c r="D130" s="398"/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V130" s="398"/>
      <c r="W130" s="398"/>
      <c r="X130" s="398"/>
      <c r="Y130" s="398"/>
      <c r="Z130" s="398"/>
      <c r="AA130" s="398"/>
      <c r="AB130" s="399"/>
      <c r="AC130" s="385" t="s">
        <v>87</v>
      </c>
      <c r="AD130" s="386"/>
      <c r="AE130" s="471">
        <f t="shared" ref="AE130" si="184">IF(SUM(AI130:AP130)=0,"",SUM(AI130:AP130))</f>
        <v>2210</v>
      </c>
      <c r="AF130" s="472"/>
      <c r="AG130" s="472"/>
      <c r="AH130" s="473"/>
      <c r="AI130" s="449">
        <v>1310</v>
      </c>
      <c r="AJ130" s="450"/>
      <c r="AK130" s="450"/>
      <c r="AL130" s="451"/>
      <c r="AM130" s="449">
        <v>900</v>
      </c>
      <c r="AN130" s="450"/>
      <c r="AO130" s="450"/>
      <c r="AP130" s="451"/>
      <c r="AQ130" s="449"/>
      <c r="AR130" s="450"/>
      <c r="AS130" s="450"/>
      <c r="AT130" s="451"/>
      <c r="AU130" s="449"/>
      <c r="AV130" s="450"/>
      <c r="AW130" s="450"/>
      <c r="AX130" s="451"/>
      <c r="AY130" s="449"/>
      <c r="AZ130" s="450"/>
      <c r="BA130" s="450"/>
      <c r="BB130" s="451"/>
      <c r="BC130" s="449"/>
      <c r="BD130" s="450"/>
      <c r="BE130" s="450"/>
      <c r="BF130" s="451"/>
      <c r="BG130" s="449"/>
      <c r="BH130" s="450"/>
      <c r="BI130" s="450"/>
      <c r="BJ130" s="451"/>
      <c r="BK130" s="449"/>
      <c r="BL130" s="450"/>
      <c r="BM130" s="450"/>
      <c r="BN130" s="451"/>
      <c r="BO130" s="452" t="str">
        <f t="shared" si="165"/>
        <v>n.é.</v>
      </c>
      <c r="BP130" s="453"/>
    </row>
    <row r="131" spans="1:68" s="7" customFormat="1" ht="20.100000000000001" customHeight="1">
      <c r="A131" s="477" t="s">
        <v>477</v>
      </c>
      <c r="B131" s="478"/>
      <c r="C131" s="479" t="s">
        <v>498</v>
      </c>
      <c r="D131" s="480"/>
      <c r="E131" s="480"/>
      <c r="F131" s="480"/>
      <c r="G131" s="480"/>
      <c r="H131" s="480"/>
      <c r="I131" s="480"/>
      <c r="J131" s="480"/>
      <c r="K131" s="480"/>
      <c r="L131" s="480"/>
      <c r="M131" s="480"/>
      <c r="N131" s="480"/>
      <c r="O131" s="480"/>
      <c r="P131" s="480"/>
      <c r="Q131" s="480"/>
      <c r="R131" s="480"/>
      <c r="S131" s="480"/>
      <c r="T131" s="480"/>
      <c r="U131" s="480"/>
      <c r="V131" s="480"/>
      <c r="W131" s="480"/>
      <c r="X131" s="480"/>
      <c r="Y131" s="480"/>
      <c r="Z131" s="480"/>
      <c r="AA131" s="480"/>
      <c r="AB131" s="481"/>
      <c r="AC131" s="482" t="s">
        <v>477</v>
      </c>
      <c r="AD131" s="483"/>
      <c r="AE131" s="471">
        <f t="shared" ref="AE131:AE139" si="185">IF(SUM(AI131:AP131)=0,"",SUM(AI131:AP131))</f>
        <v>1500</v>
      </c>
      <c r="AF131" s="472"/>
      <c r="AG131" s="472"/>
      <c r="AH131" s="473"/>
      <c r="AI131" s="484">
        <v>950</v>
      </c>
      <c r="AJ131" s="485"/>
      <c r="AK131" s="485"/>
      <c r="AL131" s="486"/>
      <c r="AM131" s="484">
        <v>550</v>
      </c>
      <c r="AN131" s="485"/>
      <c r="AO131" s="485"/>
      <c r="AP131" s="486"/>
      <c r="AQ131" s="484"/>
      <c r="AR131" s="485"/>
      <c r="AS131" s="485"/>
      <c r="AT131" s="486"/>
      <c r="AU131" s="446" t="s">
        <v>710</v>
      </c>
      <c r="AV131" s="447"/>
      <c r="AW131" s="447"/>
      <c r="AX131" s="448"/>
      <c r="AY131" s="446" t="s">
        <v>710</v>
      </c>
      <c r="AZ131" s="447"/>
      <c r="BA131" s="447"/>
      <c r="BB131" s="448"/>
      <c r="BC131" s="446" t="s">
        <v>710</v>
      </c>
      <c r="BD131" s="447"/>
      <c r="BE131" s="447"/>
      <c r="BF131" s="448"/>
      <c r="BG131" s="446" t="s">
        <v>710</v>
      </c>
      <c r="BH131" s="447"/>
      <c r="BI131" s="447"/>
      <c r="BJ131" s="448"/>
      <c r="BK131" s="566"/>
      <c r="BL131" s="567"/>
      <c r="BM131" s="567"/>
      <c r="BN131" s="568"/>
      <c r="BO131" s="569" t="str">
        <f t="shared" si="165"/>
        <v>n.é.</v>
      </c>
      <c r="BP131" s="570"/>
    </row>
    <row r="132" spans="1:68" s="7" customFormat="1" ht="20.100000000000001" customHeight="1">
      <c r="A132" s="477" t="s">
        <v>477</v>
      </c>
      <c r="B132" s="478"/>
      <c r="C132" s="479" t="s">
        <v>499</v>
      </c>
      <c r="D132" s="480"/>
      <c r="E132" s="480"/>
      <c r="F132" s="480"/>
      <c r="G132" s="480"/>
      <c r="H132" s="480"/>
      <c r="I132" s="480"/>
      <c r="J132" s="480"/>
      <c r="K132" s="480"/>
      <c r="L132" s="480"/>
      <c r="M132" s="480"/>
      <c r="N132" s="480"/>
      <c r="O132" s="480"/>
      <c r="P132" s="480"/>
      <c r="Q132" s="480"/>
      <c r="R132" s="480"/>
      <c r="S132" s="480"/>
      <c r="T132" s="480"/>
      <c r="U132" s="480"/>
      <c r="V132" s="480"/>
      <c r="W132" s="480"/>
      <c r="X132" s="480"/>
      <c r="Y132" s="480"/>
      <c r="Z132" s="480"/>
      <c r="AA132" s="480"/>
      <c r="AB132" s="481"/>
      <c r="AC132" s="482" t="s">
        <v>477</v>
      </c>
      <c r="AD132" s="483"/>
      <c r="AE132" s="471">
        <f t="shared" si="185"/>
        <v>600</v>
      </c>
      <c r="AF132" s="472"/>
      <c r="AG132" s="472"/>
      <c r="AH132" s="473"/>
      <c r="AI132" s="484">
        <v>300</v>
      </c>
      <c r="AJ132" s="485"/>
      <c r="AK132" s="485"/>
      <c r="AL132" s="486"/>
      <c r="AM132" s="484">
        <v>300</v>
      </c>
      <c r="AN132" s="485"/>
      <c r="AO132" s="485"/>
      <c r="AP132" s="486"/>
      <c r="AQ132" s="484"/>
      <c r="AR132" s="485"/>
      <c r="AS132" s="485"/>
      <c r="AT132" s="486"/>
      <c r="AU132" s="446" t="s">
        <v>710</v>
      </c>
      <c r="AV132" s="447"/>
      <c r="AW132" s="447"/>
      <c r="AX132" s="448"/>
      <c r="AY132" s="446" t="s">
        <v>710</v>
      </c>
      <c r="AZ132" s="447"/>
      <c r="BA132" s="447"/>
      <c r="BB132" s="448"/>
      <c r="BC132" s="446" t="s">
        <v>710</v>
      </c>
      <c r="BD132" s="447"/>
      <c r="BE132" s="447"/>
      <c r="BF132" s="448"/>
      <c r="BG132" s="446" t="s">
        <v>710</v>
      </c>
      <c r="BH132" s="447"/>
      <c r="BI132" s="447"/>
      <c r="BJ132" s="448"/>
      <c r="BK132" s="566"/>
      <c r="BL132" s="567"/>
      <c r="BM132" s="567"/>
      <c r="BN132" s="568"/>
      <c r="BO132" s="569" t="str">
        <f t="shared" si="165"/>
        <v>n.é.</v>
      </c>
      <c r="BP132" s="570"/>
    </row>
    <row r="133" spans="1:68" s="7" customFormat="1" ht="20.100000000000001" customHeight="1">
      <c r="A133" s="477" t="s">
        <v>477</v>
      </c>
      <c r="B133" s="478"/>
      <c r="C133" s="479" t="s">
        <v>500</v>
      </c>
      <c r="D133" s="480"/>
      <c r="E133" s="480"/>
      <c r="F133" s="480"/>
      <c r="G133" s="480"/>
      <c r="H133" s="480"/>
      <c r="I133" s="480"/>
      <c r="J133" s="480"/>
      <c r="K133" s="480"/>
      <c r="L133" s="480"/>
      <c r="M133" s="480"/>
      <c r="N133" s="480"/>
      <c r="O133" s="480"/>
      <c r="P133" s="480"/>
      <c r="Q133" s="480"/>
      <c r="R133" s="480"/>
      <c r="S133" s="480"/>
      <c r="T133" s="480"/>
      <c r="U133" s="480"/>
      <c r="V133" s="480"/>
      <c r="W133" s="480"/>
      <c r="X133" s="480"/>
      <c r="Y133" s="480"/>
      <c r="Z133" s="480"/>
      <c r="AA133" s="480"/>
      <c r="AB133" s="481"/>
      <c r="AC133" s="482" t="s">
        <v>477</v>
      </c>
      <c r="AD133" s="483"/>
      <c r="AE133" s="471">
        <f t="shared" si="185"/>
        <v>110</v>
      </c>
      <c r="AF133" s="472"/>
      <c r="AG133" s="472"/>
      <c r="AH133" s="473"/>
      <c r="AI133" s="484">
        <v>60</v>
      </c>
      <c r="AJ133" s="485"/>
      <c r="AK133" s="485"/>
      <c r="AL133" s="486"/>
      <c r="AM133" s="484">
        <v>50</v>
      </c>
      <c r="AN133" s="485"/>
      <c r="AO133" s="485"/>
      <c r="AP133" s="486"/>
      <c r="AQ133" s="484"/>
      <c r="AR133" s="485"/>
      <c r="AS133" s="485"/>
      <c r="AT133" s="486"/>
      <c r="AU133" s="446" t="s">
        <v>710</v>
      </c>
      <c r="AV133" s="447"/>
      <c r="AW133" s="447"/>
      <c r="AX133" s="448"/>
      <c r="AY133" s="446" t="s">
        <v>710</v>
      </c>
      <c r="AZ133" s="447"/>
      <c r="BA133" s="447"/>
      <c r="BB133" s="448"/>
      <c r="BC133" s="446" t="s">
        <v>710</v>
      </c>
      <c r="BD133" s="447"/>
      <c r="BE133" s="447"/>
      <c r="BF133" s="448"/>
      <c r="BG133" s="446" t="s">
        <v>710</v>
      </c>
      <c r="BH133" s="447"/>
      <c r="BI133" s="447"/>
      <c r="BJ133" s="448"/>
      <c r="BK133" s="566"/>
      <c r="BL133" s="567"/>
      <c r="BM133" s="567"/>
      <c r="BN133" s="568"/>
      <c r="BO133" s="569" t="str">
        <f t="shared" si="165"/>
        <v>n.é.</v>
      </c>
      <c r="BP133" s="570"/>
    </row>
    <row r="134" spans="1:68" ht="20.100000000000001" customHeight="1">
      <c r="A134" s="372" t="s">
        <v>763</v>
      </c>
      <c r="B134" s="373"/>
      <c r="C134" s="397" t="s">
        <v>69</v>
      </c>
      <c r="D134" s="398"/>
      <c r="E134" s="398"/>
      <c r="F134" s="398"/>
      <c r="G134" s="398"/>
      <c r="H134" s="398"/>
      <c r="I134" s="398"/>
      <c r="J134" s="398"/>
      <c r="K134" s="398"/>
      <c r="L134" s="398"/>
      <c r="M134" s="398"/>
      <c r="N134" s="398"/>
      <c r="O134" s="398"/>
      <c r="P134" s="398"/>
      <c r="Q134" s="398"/>
      <c r="R134" s="398"/>
      <c r="S134" s="398"/>
      <c r="T134" s="398"/>
      <c r="U134" s="398"/>
      <c r="V134" s="398"/>
      <c r="W134" s="398"/>
      <c r="X134" s="398"/>
      <c r="Y134" s="398"/>
      <c r="Z134" s="398"/>
      <c r="AA134" s="398"/>
      <c r="AB134" s="399"/>
      <c r="AC134" s="385" t="s">
        <v>88</v>
      </c>
      <c r="AD134" s="386"/>
      <c r="AE134" s="471" t="str">
        <f t="shared" si="185"/>
        <v/>
      </c>
      <c r="AF134" s="472"/>
      <c r="AG134" s="472"/>
      <c r="AH134" s="473"/>
      <c r="AI134" s="449"/>
      <c r="AJ134" s="450"/>
      <c r="AK134" s="450"/>
      <c r="AL134" s="451"/>
      <c r="AM134" s="449"/>
      <c r="AN134" s="450"/>
      <c r="AO134" s="450"/>
      <c r="AP134" s="451"/>
      <c r="AQ134" s="449"/>
      <c r="AR134" s="450"/>
      <c r="AS134" s="450"/>
      <c r="AT134" s="451"/>
      <c r="AU134" s="449"/>
      <c r="AV134" s="450"/>
      <c r="AW134" s="450"/>
      <c r="AX134" s="451"/>
      <c r="AY134" s="449"/>
      <c r="AZ134" s="450"/>
      <c r="BA134" s="450"/>
      <c r="BB134" s="451"/>
      <c r="BC134" s="449"/>
      <c r="BD134" s="450"/>
      <c r="BE134" s="450"/>
      <c r="BF134" s="451"/>
      <c r="BG134" s="449"/>
      <c r="BH134" s="450"/>
      <c r="BI134" s="450"/>
      <c r="BJ134" s="451"/>
      <c r="BK134" s="449"/>
      <c r="BL134" s="450"/>
      <c r="BM134" s="450"/>
      <c r="BN134" s="451"/>
      <c r="BO134" s="452" t="str">
        <f t="shared" si="165"/>
        <v>n.é.</v>
      </c>
      <c r="BP134" s="453"/>
    </row>
    <row r="135" spans="1:68" ht="20.100000000000001" customHeight="1">
      <c r="A135" s="372" t="s">
        <v>764</v>
      </c>
      <c r="B135" s="373"/>
      <c r="C135" s="397" t="s">
        <v>70</v>
      </c>
      <c r="D135" s="398"/>
      <c r="E135" s="398"/>
      <c r="F135" s="398"/>
      <c r="G135" s="398"/>
      <c r="H135" s="398"/>
      <c r="I135" s="398"/>
      <c r="J135" s="398"/>
      <c r="K135" s="398"/>
      <c r="L135" s="398"/>
      <c r="M135" s="398"/>
      <c r="N135" s="398"/>
      <c r="O135" s="398"/>
      <c r="P135" s="398"/>
      <c r="Q135" s="398"/>
      <c r="R135" s="398"/>
      <c r="S135" s="398"/>
      <c r="T135" s="398"/>
      <c r="U135" s="398"/>
      <c r="V135" s="398"/>
      <c r="W135" s="398"/>
      <c r="X135" s="398"/>
      <c r="Y135" s="398"/>
      <c r="Z135" s="398"/>
      <c r="AA135" s="398"/>
      <c r="AB135" s="399"/>
      <c r="AC135" s="385" t="s">
        <v>89</v>
      </c>
      <c r="AD135" s="386"/>
      <c r="AE135" s="471" t="str">
        <f t="shared" si="185"/>
        <v/>
      </c>
      <c r="AF135" s="472"/>
      <c r="AG135" s="472"/>
      <c r="AH135" s="473"/>
      <c r="AI135" s="449"/>
      <c r="AJ135" s="450"/>
      <c r="AK135" s="450"/>
      <c r="AL135" s="451"/>
      <c r="AM135" s="449"/>
      <c r="AN135" s="450"/>
      <c r="AO135" s="450"/>
      <c r="AP135" s="451"/>
      <c r="AQ135" s="449"/>
      <c r="AR135" s="450"/>
      <c r="AS135" s="450"/>
      <c r="AT135" s="451"/>
      <c r="AU135" s="449"/>
      <c r="AV135" s="450"/>
      <c r="AW135" s="450"/>
      <c r="AX135" s="451"/>
      <c r="AY135" s="449"/>
      <c r="AZ135" s="450"/>
      <c r="BA135" s="450"/>
      <c r="BB135" s="451"/>
      <c r="BC135" s="449"/>
      <c r="BD135" s="450"/>
      <c r="BE135" s="450"/>
      <c r="BF135" s="451"/>
      <c r="BG135" s="449"/>
      <c r="BH135" s="450"/>
      <c r="BI135" s="450"/>
      <c r="BJ135" s="451"/>
      <c r="BK135" s="449"/>
      <c r="BL135" s="450"/>
      <c r="BM135" s="450"/>
      <c r="BN135" s="451"/>
      <c r="BO135" s="452" t="str">
        <f t="shared" si="165"/>
        <v>n.é.</v>
      </c>
      <c r="BP135" s="453"/>
    </row>
    <row r="136" spans="1:68" ht="20.100000000000001" customHeight="1">
      <c r="A136" s="372" t="s">
        <v>765</v>
      </c>
      <c r="B136" s="373"/>
      <c r="C136" s="397" t="s">
        <v>71</v>
      </c>
      <c r="D136" s="398"/>
      <c r="E136" s="398"/>
      <c r="F136" s="398"/>
      <c r="G136" s="398"/>
      <c r="H136" s="398"/>
      <c r="I136" s="398"/>
      <c r="J136" s="398"/>
      <c r="K136" s="398"/>
      <c r="L136" s="398"/>
      <c r="M136" s="398"/>
      <c r="N136" s="398"/>
      <c r="O136" s="398"/>
      <c r="P136" s="398"/>
      <c r="Q136" s="398"/>
      <c r="R136" s="398"/>
      <c r="S136" s="398"/>
      <c r="T136" s="398"/>
      <c r="U136" s="398"/>
      <c r="V136" s="398"/>
      <c r="W136" s="398"/>
      <c r="X136" s="398"/>
      <c r="Y136" s="398"/>
      <c r="Z136" s="398"/>
      <c r="AA136" s="398"/>
      <c r="AB136" s="399"/>
      <c r="AC136" s="385" t="s">
        <v>90</v>
      </c>
      <c r="AD136" s="386"/>
      <c r="AE136" s="471">
        <f t="shared" si="185"/>
        <v>300</v>
      </c>
      <c r="AF136" s="472"/>
      <c r="AG136" s="472"/>
      <c r="AH136" s="473"/>
      <c r="AI136" s="449">
        <v>150</v>
      </c>
      <c r="AJ136" s="450"/>
      <c r="AK136" s="450"/>
      <c r="AL136" s="451"/>
      <c r="AM136" s="449">
        <v>150</v>
      </c>
      <c r="AN136" s="450"/>
      <c r="AO136" s="450"/>
      <c r="AP136" s="451"/>
      <c r="AQ136" s="449"/>
      <c r="AR136" s="450"/>
      <c r="AS136" s="450"/>
      <c r="AT136" s="451"/>
      <c r="AU136" s="449"/>
      <c r="AV136" s="450"/>
      <c r="AW136" s="450"/>
      <c r="AX136" s="451"/>
      <c r="AY136" s="449"/>
      <c r="AZ136" s="450"/>
      <c r="BA136" s="450"/>
      <c r="BB136" s="451"/>
      <c r="BC136" s="449"/>
      <c r="BD136" s="450"/>
      <c r="BE136" s="450"/>
      <c r="BF136" s="451"/>
      <c r="BG136" s="449"/>
      <c r="BH136" s="450"/>
      <c r="BI136" s="450"/>
      <c r="BJ136" s="451"/>
      <c r="BK136" s="449"/>
      <c r="BL136" s="450"/>
      <c r="BM136" s="450"/>
      <c r="BN136" s="451"/>
      <c r="BO136" s="452" t="str">
        <f t="shared" si="165"/>
        <v>n.é.</v>
      </c>
      <c r="BP136" s="453"/>
    </row>
    <row r="137" spans="1:68" ht="20.100000000000001" customHeight="1">
      <c r="A137" s="372" t="s">
        <v>766</v>
      </c>
      <c r="B137" s="373"/>
      <c r="C137" s="492" t="s">
        <v>72</v>
      </c>
      <c r="D137" s="493"/>
      <c r="E137" s="493"/>
      <c r="F137" s="493"/>
      <c r="G137" s="493"/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3"/>
      <c r="T137" s="493"/>
      <c r="U137" s="493"/>
      <c r="V137" s="493"/>
      <c r="W137" s="493"/>
      <c r="X137" s="493"/>
      <c r="Y137" s="493"/>
      <c r="Z137" s="493"/>
      <c r="AA137" s="493"/>
      <c r="AB137" s="494"/>
      <c r="AC137" s="385" t="s">
        <v>91</v>
      </c>
      <c r="AD137" s="386"/>
      <c r="AE137" s="471">
        <f t="shared" si="185"/>
        <v>310</v>
      </c>
      <c r="AF137" s="472"/>
      <c r="AG137" s="472"/>
      <c r="AH137" s="473"/>
      <c r="AI137" s="449"/>
      <c r="AJ137" s="450"/>
      <c r="AK137" s="450"/>
      <c r="AL137" s="451"/>
      <c r="AM137" s="449">
        <v>310</v>
      </c>
      <c r="AN137" s="450"/>
      <c r="AO137" s="450"/>
      <c r="AP137" s="451"/>
      <c r="AQ137" s="449"/>
      <c r="AR137" s="450"/>
      <c r="AS137" s="450"/>
      <c r="AT137" s="451"/>
      <c r="AU137" s="449"/>
      <c r="AV137" s="450"/>
      <c r="AW137" s="450"/>
      <c r="AX137" s="451"/>
      <c r="AY137" s="449"/>
      <c r="AZ137" s="450"/>
      <c r="BA137" s="450"/>
      <c r="BB137" s="451"/>
      <c r="BC137" s="449"/>
      <c r="BD137" s="450"/>
      <c r="BE137" s="450"/>
      <c r="BF137" s="451"/>
      <c r="BG137" s="449"/>
      <c r="BH137" s="450"/>
      <c r="BI137" s="450"/>
      <c r="BJ137" s="451"/>
      <c r="BK137" s="449"/>
      <c r="BL137" s="450"/>
      <c r="BM137" s="450"/>
      <c r="BN137" s="451"/>
      <c r="BO137" s="452" t="str">
        <f t="shared" si="165"/>
        <v>n.é.</v>
      </c>
      <c r="BP137" s="453"/>
    </row>
    <row r="138" spans="1:68" ht="20.100000000000001" customHeight="1">
      <c r="A138" s="372" t="s">
        <v>767</v>
      </c>
      <c r="B138" s="373"/>
      <c r="C138" s="374" t="s">
        <v>73</v>
      </c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6"/>
      <c r="AC138" s="385" t="s">
        <v>94</v>
      </c>
      <c r="AD138" s="386"/>
      <c r="AE138" s="471">
        <f t="shared" si="185"/>
        <v>545</v>
      </c>
      <c r="AF138" s="472"/>
      <c r="AG138" s="472"/>
      <c r="AH138" s="473"/>
      <c r="AI138" s="449">
        <v>545</v>
      </c>
      <c r="AJ138" s="450"/>
      <c r="AK138" s="450"/>
      <c r="AL138" s="451"/>
      <c r="AM138" s="449"/>
      <c r="AN138" s="450"/>
      <c r="AO138" s="450"/>
      <c r="AP138" s="451"/>
      <c r="AQ138" s="449"/>
      <c r="AR138" s="450"/>
      <c r="AS138" s="450"/>
      <c r="AT138" s="451"/>
      <c r="AU138" s="449"/>
      <c r="AV138" s="450"/>
      <c r="AW138" s="450"/>
      <c r="AX138" s="451"/>
      <c r="AY138" s="449"/>
      <c r="AZ138" s="450"/>
      <c r="BA138" s="450"/>
      <c r="BB138" s="451"/>
      <c r="BC138" s="449"/>
      <c r="BD138" s="450"/>
      <c r="BE138" s="450"/>
      <c r="BF138" s="451"/>
      <c r="BG138" s="449"/>
      <c r="BH138" s="450"/>
      <c r="BI138" s="450"/>
      <c r="BJ138" s="451"/>
      <c r="BK138" s="449"/>
      <c r="BL138" s="450"/>
      <c r="BM138" s="450"/>
      <c r="BN138" s="451"/>
      <c r="BO138" s="452" t="str">
        <f t="shared" si="165"/>
        <v>n.é.</v>
      </c>
      <c r="BP138" s="453"/>
    </row>
    <row r="139" spans="1:68" ht="20.100000000000001" customHeight="1">
      <c r="A139" s="372" t="s">
        <v>768</v>
      </c>
      <c r="B139" s="373"/>
      <c r="C139" s="397" t="s">
        <v>74</v>
      </c>
      <c r="D139" s="398"/>
      <c r="E139" s="398"/>
      <c r="F139" s="398"/>
      <c r="G139" s="398"/>
      <c r="H139" s="398"/>
      <c r="I139" s="398"/>
      <c r="J139" s="398"/>
      <c r="K139" s="398"/>
      <c r="L139" s="398"/>
      <c r="M139" s="398"/>
      <c r="N139" s="398"/>
      <c r="O139" s="398"/>
      <c r="P139" s="398"/>
      <c r="Q139" s="398"/>
      <c r="R139" s="398"/>
      <c r="S139" s="398"/>
      <c r="T139" s="398"/>
      <c r="U139" s="398"/>
      <c r="V139" s="398"/>
      <c r="W139" s="398"/>
      <c r="X139" s="398"/>
      <c r="Y139" s="398"/>
      <c r="Z139" s="398"/>
      <c r="AA139" s="398"/>
      <c r="AB139" s="399"/>
      <c r="AC139" s="385" t="s">
        <v>95</v>
      </c>
      <c r="AD139" s="386"/>
      <c r="AE139" s="471">
        <f t="shared" si="185"/>
        <v>1008</v>
      </c>
      <c r="AF139" s="472"/>
      <c r="AG139" s="472"/>
      <c r="AH139" s="473"/>
      <c r="AI139" s="449">
        <v>500</v>
      </c>
      <c r="AJ139" s="450"/>
      <c r="AK139" s="450"/>
      <c r="AL139" s="451"/>
      <c r="AM139" s="449">
        <v>508</v>
      </c>
      <c r="AN139" s="450"/>
      <c r="AO139" s="450"/>
      <c r="AP139" s="451"/>
      <c r="AQ139" s="449"/>
      <c r="AR139" s="450"/>
      <c r="AS139" s="450"/>
      <c r="AT139" s="451"/>
      <c r="AU139" s="449"/>
      <c r="AV139" s="450"/>
      <c r="AW139" s="450"/>
      <c r="AX139" s="451"/>
      <c r="AY139" s="449"/>
      <c r="AZ139" s="450"/>
      <c r="BA139" s="450"/>
      <c r="BB139" s="451"/>
      <c r="BC139" s="449"/>
      <c r="BD139" s="450"/>
      <c r="BE139" s="450"/>
      <c r="BF139" s="451"/>
      <c r="BG139" s="449"/>
      <c r="BH139" s="450"/>
      <c r="BI139" s="450"/>
      <c r="BJ139" s="451"/>
      <c r="BK139" s="449"/>
      <c r="BL139" s="450"/>
      <c r="BM139" s="450"/>
      <c r="BN139" s="451"/>
      <c r="BO139" s="452" t="str">
        <f t="shared" si="165"/>
        <v>n.é.</v>
      </c>
      <c r="BP139" s="453"/>
    </row>
    <row r="140" spans="1:68" ht="20.100000000000001" customHeight="1">
      <c r="A140" s="464" t="s">
        <v>769</v>
      </c>
      <c r="B140" s="465"/>
      <c r="C140" s="498" t="s">
        <v>913</v>
      </c>
      <c r="D140" s="499"/>
      <c r="E140" s="499"/>
      <c r="F140" s="499"/>
      <c r="G140" s="499"/>
      <c r="H140" s="499"/>
      <c r="I140" s="499"/>
      <c r="J140" s="499"/>
      <c r="K140" s="499"/>
      <c r="L140" s="499"/>
      <c r="M140" s="499"/>
      <c r="N140" s="499"/>
      <c r="O140" s="499"/>
      <c r="P140" s="499"/>
      <c r="Q140" s="499"/>
      <c r="R140" s="499"/>
      <c r="S140" s="499"/>
      <c r="T140" s="499"/>
      <c r="U140" s="499"/>
      <c r="V140" s="499"/>
      <c r="W140" s="499"/>
      <c r="X140" s="499"/>
      <c r="Y140" s="499"/>
      <c r="Z140" s="499"/>
      <c r="AA140" s="499"/>
      <c r="AB140" s="500"/>
      <c r="AC140" s="501" t="s">
        <v>96</v>
      </c>
      <c r="AD140" s="502"/>
      <c r="AE140" s="461">
        <f>SUM(AE130:AH139)-SUM(AE131:AH133)</f>
        <v>4373</v>
      </c>
      <c r="AF140" s="462"/>
      <c r="AG140" s="462"/>
      <c r="AH140" s="463"/>
      <c r="AI140" s="461">
        <f>SUM(AI130:AL139)-SUM(AI131:AL133)</f>
        <v>2505</v>
      </c>
      <c r="AJ140" s="462"/>
      <c r="AK140" s="462"/>
      <c r="AL140" s="463"/>
      <c r="AM140" s="461">
        <f>SUM(AM130:AP139)-SUM(AM131:AP133)</f>
        <v>1868</v>
      </c>
      <c r="AN140" s="462"/>
      <c r="AO140" s="462"/>
      <c r="AP140" s="463"/>
      <c r="AQ140" s="461">
        <f t="shared" ref="AQ140" si="186">SUM(AQ130:AT139)-SUM(AQ131:AT133)</f>
        <v>0</v>
      </c>
      <c r="AR140" s="462"/>
      <c r="AS140" s="462"/>
      <c r="AT140" s="463"/>
      <c r="AU140" s="461">
        <f t="shared" ref="AU140" si="187">SUM(AU130:AX139)-SUM(AU131:AX133)</f>
        <v>0</v>
      </c>
      <c r="AV140" s="462"/>
      <c r="AW140" s="462"/>
      <c r="AX140" s="463"/>
      <c r="AY140" s="461">
        <f t="shared" ref="AY140" si="188">SUM(AY130:BB139)-SUM(AY131:BB133)</f>
        <v>0</v>
      </c>
      <c r="AZ140" s="462"/>
      <c r="BA140" s="462"/>
      <c r="BB140" s="463"/>
      <c r="BC140" s="461">
        <f t="shared" ref="BC140" si="189">SUM(BC130:BF139)-SUM(BC131:BF133)</f>
        <v>0</v>
      </c>
      <c r="BD140" s="462"/>
      <c r="BE140" s="462"/>
      <c r="BF140" s="463"/>
      <c r="BG140" s="461">
        <f t="shared" ref="BG140" si="190">SUM(BG130:BJ139)-SUM(BG131:BJ133)</f>
        <v>0</v>
      </c>
      <c r="BH140" s="462"/>
      <c r="BI140" s="462"/>
      <c r="BJ140" s="463"/>
      <c r="BK140" s="461">
        <f t="shared" ref="BK140" si="191">SUM(BK130:BN139)-SUM(BK131:BN133)</f>
        <v>0</v>
      </c>
      <c r="BL140" s="462"/>
      <c r="BM140" s="462"/>
      <c r="BN140" s="463"/>
      <c r="BO140" s="444" t="str">
        <f t="shared" si="165"/>
        <v>n.é.</v>
      </c>
      <c r="BP140" s="445"/>
    </row>
    <row r="141" spans="1:68" ht="20.100000000000001" customHeight="1">
      <c r="A141" s="372" t="s">
        <v>770</v>
      </c>
      <c r="B141" s="373"/>
      <c r="C141" s="397" t="s">
        <v>75</v>
      </c>
      <c r="D141" s="398"/>
      <c r="E141" s="398"/>
      <c r="F141" s="398"/>
      <c r="G141" s="398"/>
      <c r="H141" s="398"/>
      <c r="I141" s="398"/>
      <c r="J141" s="398"/>
      <c r="K141" s="398"/>
      <c r="L141" s="398"/>
      <c r="M141" s="398"/>
      <c r="N141" s="398"/>
      <c r="O141" s="398"/>
      <c r="P141" s="398"/>
      <c r="Q141" s="398"/>
      <c r="R141" s="398"/>
      <c r="S141" s="398"/>
      <c r="T141" s="398"/>
      <c r="U141" s="398"/>
      <c r="V141" s="398"/>
      <c r="W141" s="398"/>
      <c r="X141" s="398"/>
      <c r="Y141" s="398"/>
      <c r="Z141" s="398"/>
      <c r="AA141" s="398"/>
      <c r="AB141" s="399"/>
      <c r="AC141" s="385" t="s">
        <v>97</v>
      </c>
      <c r="AD141" s="386"/>
      <c r="AE141" s="471">
        <f t="shared" ref="AE141" si="192">IF(SUM(AI141:AP141)=0,"",SUM(AI141:AP141))</f>
        <v>767</v>
      </c>
      <c r="AF141" s="472"/>
      <c r="AG141" s="472"/>
      <c r="AH141" s="473"/>
      <c r="AI141" s="449">
        <v>167</v>
      </c>
      <c r="AJ141" s="450"/>
      <c r="AK141" s="450"/>
      <c r="AL141" s="451"/>
      <c r="AM141" s="449">
        <v>600</v>
      </c>
      <c r="AN141" s="450"/>
      <c r="AO141" s="450"/>
      <c r="AP141" s="451"/>
      <c r="AQ141" s="449"/>
      <c r="AR141" s="450"/>
      <c r="AS141" s="450"/>
      <c r="AT141" s="451"/>
      <c r="AU141" s="449"/>
      <c r="AV141" s="450"/>
      <c r="AW141" s="450"/>
      <c r="AX141" s="451"/>
      <c r="AY141" s="449"/>
      <c r="AZ141" s="450"/>
      <c r="BA141" s="450"/>
      <c r="BB141" s="451"/>
      <c r="BC141" s="449"/>
      <c r="BD141" s="450"/>
      <c r="BE141" s="450"/>
      <c r="BF141" s="451"/>
      <c r="BG141" s="449"/>
      <c r="BH141" s="450"/>
      <c r="BI141" s="450"/>
      <c r="BJ141" s="451"/>
      <c r="BK141" s="449"/>
      <c r="BL141" s="450"/>
      <c r="BM141" s="450"/>
      <c r="BN141" s="451"/>
      <c r="BO141" s="452" t="str">
        <f t="shared" si="165"/>
        <v>n.é.</v>
      </c>
      <c r="BP141" s="453"/>
    </row>
    <row r="142" spans="1:68" ht="20.100000000000001" customHeight="1">
      <c r="A142" s="372" t="s">
        <v>771</v>
      </c>
      <c r="B142" s="373"/>
      <c r="C142" s="397" t="s">
        <v>76</v>
      </c>
      <c r="D142" s="398"/>
      <c r="E142" s="398"/>
      <c r="F142" s="398"/>
      <c r="G142" s="398"/>
      <c r="H142" s="398"/>
      <c r="I142" s="398"/>
      <c r="J142" s="398"/>
      <c r="K142" s="398"/>
      <c r="L142" s="398"/>
      <c r="M142" s="398"/>
      <c r="N142" s="398"/>
      <c r="O142" s="398"/>
      <c r="P142" s="398"/>
      <c r="Q142" s="398"/>
      <c r="R142" s="398"/>
      <c r="S142" s="398"/>
      <c r="T142" s="398"/>
      <c r="U142" s="398"/>
      <c r="V142" s="398"/>
      <c r="W142" s="398"/>
      <c r="X142" s="398"/>
      <c r="Y142" s="398"/>
      <c r="Z142" s="398"/>
      <c r="AA142" s="398"/>
      <c r="AB142" s="399"/>
      <c r="AC142" s="385" t="s">
        <v>98</v>
      </c>
      <c r="AD142" s="386"/>
      <c r="AE142" s="471" t="str">
        <f t="shared" ref="AE142" si="193">IF(SUM(AI142:AP142)=0,"",SUM(AI142:AP142))</f>
        <v/>
      </c>
      <c r="AF142" s="472"/>
      <c r="AG142" s="472"/>
      <c r="AH142" s="473"/>
      <c r="AI142" s="449"/>
      <c r="AJ142" s="450"/>
      <c r="AK142" s="450"/>
      <c r="AL142" s="451"/>
      <c r="AM142" s="449"/>
      <c r="AN142" s="450"/>
      <c r="AO142" s="450"/>
      <c r="AP142" s="451"/>
      <c r="AQ142" s="449"/>
      <c r="AR142" s="450"/>
      <c r="AS142" s="450"/>
      <c r="AT142" s="451"/>
      <c r="AU142" s="449"/>
      <c r="AV142" s="450"/>
      <c r="AW142" s="450"/>
      <c r="AX142" s="451"/>
      <c r="AY142" s="449"/>
      <c r="AZ142" s="450"/>
      <c r="BA142" s="450"/>
      <c r="BB142" s="451"/>
      <c r="BC142" s="449"/>
      <c r="BD142" s="450"/>
      <c r="BE142" s="450"/>
      <c r="BF142" s="451"/>
      <c r="BG142" s="449"/>
      <c r="BH142" s="450"/>
      <c r="BI142" s="450"/>
      <c r="BJ142" s="451"/>
      <c r="BK142" s="449"/>
      <c r="BL142" s="450"/>
      <c r="BM142" s="450"/>
      <c r="BN142" s="451"/>
      <c r="BO142" s="452" t="str">
        <f t="shared" si="165"/>
        <v>n.é.</v>
      </c>
      <c r="BP142" s="453"/>
    </row>
    <row r="143" spans="1:68" ht="20.100000000000001" customHeight="1">
      <c r="A143" s="464" t="s">
        <v>772</v>
      </c>
      <c r="B143" s="465"/>
      <c r="C143" s="498" t="s">
        <v>914</v>
      </c>
      <c r="D143" s="499"/>
      <c r="E143" s="499"/>
      <c r="F143" s="499"/>
      <c r="G143" s="499"/>
      <c r="H143" s="499"/>
      <c r="I143" s="499"/>
      <c r="J143" s="499"/>
      <c r="K143" s="499"/>
      <c r="L143" s="499"/>
      <c r="M143" s="499"/>
      <c r="N143" s="499"/>
      <c r="O143" s="499"/>
      <c r="P143" s="499"/>
      <c r="Q143" s="499"/>
      <c r="R143" s="499"/>
      <c r="S143" s="499"/>
      <c r="T143" s="499"/>
      <c r="U143" s="499"/>
      <c r="V143" s="499"/>
      <c r="W143" s="499"/>
      <c r="X143" s="499"/>
      <c r="Y143" s="499"/>
      <c r="Z143" s="499"/>
      <c r="AA143" s="499"/>
      <c r="AB143" s="500"/>
      <c r="AC143" s="501" t="s">
        <v>99</v>
      </c>
      <c r="AD143" s="502"/>
      <c r="AE143" s="461">
        <f>SUM(AE141:AH142)</f>
        <v>767</v>
      </c>
      <c r="AF143" s="462"/>
      <c r="AG143" s="462"/>
      <c r="AH143" s="463"/>
      <c r="AI143" s="461">
        <f>SUM(AI141:AL142)</f>
        <v>167</v>
      </c>
      <c r="AJ143" s="462"/>
      <c r="AK143" s="462"/>
      <c r="AL143" s="463"/>
      <c r="AM143" s="461">
        <f>SUM(AM141:AP142)</f>
        <v>600</v>
      </c>
      <c r="AN143" s="462"/>
      <c r="AO143" s="462"/>
      <c r="AP143" s="463"/>
      <c r="AQ143" s="461">
        <f t="shared" ref="AQ143" si="194">SUM(AQ141:AT142)</f>
        <v>0</v>
      </c>
      <c r="AR143" s="462"/>
      <c r="AS143" s="462"/>
      <c r="AT143" s="463"/>
      <c r="AU143" s="461">
        <f t="shared" ref="AU143" si="195">SUM(AU141:AX142)</f>
        <v>0</v>
      </c>
      <c r="AV143" s="462"/>
      <c r="AW143" s="462"/>
      <c r="AX143" s="463"/>
      <c r="AY143" s="461">
        <f t="shared" ref="AY143" si="196">SUM(AY141:BB142)</f>
        <v>0</v>
      </c>
      <c r="AZ143" s="462"/>
      <c r="BA143" s="462"/>
      <c r="BB143" s="463"/>
      <c r="BC143" s="461">
        <f t="shared" ref="BC143" si="197">SUM(BC141:BF142)</f>
        <v>0</v>
      </c>
      <c r="BD143" s="462"/>
      <c r="BE143" s="462"/>
      <c r="BF143" s="463"/>
      <c r="BG143" s="461">
        <f t="shared" ref="BG143" si="198">SUM(BG141:BJ142)</f>
        <v>0</v>
      </c>
      <c r="BH143" s="462"/>
      <c r="BI143" s="462"/>
      <c r="BJ143" s="463"/>
      <c r="BK143" s="461">
        <f t="shared" ref="BK143" si="199">SUM(BK141:BN142)</f>
        <v>0</v>
      </c>
      <c r="BL143" s="462"/>
      <c r="BM143" s="462"/>
      <c r="BN143" s="463"/>
      <c r="BO143" s="444" t="str">
        <f t="shared" si="165"/>
        <v>n.é.</v>
      </c>
      <c r="BP143" s="445"/>
    </row>
    <row r="144" spans="1:68" ht="20.100000000000001" customHeight="1">
      <c r="A144" s="438" t="s">
        <v>773</v>
      </c>
      <c r="B144" s="373"/>
      <c r="C144" s="397" t="s">
        <v>77</v>
      </c>
      <c r="D144" s="398"/>
      <c r="E144" s="398"/>
      <c r="F144" s="398"/>
      <c r="G144" s="398"/>
      <c r="H144" s="398"/>
      <c r="I144" s="398"/>
      <c r="J144" s="398"/>
      <c r="K144" s="398"/>
      <c r="L144" s="398"/>
      <c r="M144" s="398"/>
      <c r="N144" s="398"/>
      <c r="O144" s="398"/>
      <c r="P144" s="398"/>
      <c r="Q144" s="398"/>
      <c r="R144" s="398"/>
      <c r="S144" s="398"/>
      <c r="T144" s="398"/>
      <c r="U144" s="398"/>
      <c r="V144" s="398"/>
      <c r="W144" s="398"/>
      <c r="X144" s="398"/>
      <c r="Y144" s="398"/>
      <c r="Z144" s="398"/>
      <c r="AA144" s="398"/>
      <c r="AB144" s="399"/>
      <c r="AC144" s="385" t="s">
        <v>100</v>
      </c>
      <c r="AD144" s="386"/>
      <c r="AE144" s="471">
        <f t="shared" ref="AE144" si="200">IF(SUM(AI144:AP144)=0,"",SUM(AI144:AP144))</f>
        <v>2599</v>
      </c>
      <c r="AF144" s="472"/>
      <c r="AG144" s="472"/>
      <c r="AH144" s="473"/>
      <c r="AI144" s="449">
        <f>ROUND((AI126+AI129+AI140)*0.27,0)</f>
        <v>1499</v>
      </c>
      <c r="AJ144" s="450"/>
      <c r="AK144" s="450"/>
      <c r="AL144" s="451"/>
      <c r="AM144" s="449">
        <v>1100</v>
      </c>
      <c r="AN144" s="450"/>
      <c r="AO144" s="450"/>
      <c r="AP144" s="451"/>
      <c r="AQ144" s="449"/>
      <c r="AR144" s="450"/>
      <c r="AS144" s="450"/>
      <c r="AT144" s="451"/>
      <c r="AU144" s="449"/>
      <c r="AV144" s="450"/>
      <c r="AW144" s="450"/>
      <c r="AX144" s="451"/>
      <c r="AY144" s="449"/>
      <c r="AZ144" s="450"/>
      <c r="BA144" s="450"/>
      <c r="BB144" s="451"/>
      <c r="BC144" s="449"/>
      <c r="BD144" s="450"/>
      <c r="BE144" s="450"/>
      <c r="BF144" s="451"/>
      <c r="BG144" s="449"/>
      <c r="BH144" s="450"/>
      <c r="BI144" s="450"/>
      <c r="BJ144" s="451"/>
      <c r="BK144" s="449"/>
      <c r="BL144" s="450"/>
      <c r="BM144" s="450"/>
      <c r="BN144" s="451"/>
      <c r="BO144" s="452" t="str">
        <f t="shared" si="165"/>
        <v>n.é.</v>
      </c>
      <c r="BP144" s="453"/>
    </row>
    <row r="145" spans="1:68" ht="20.100000000000001" customHeight="1">
      <c r="A145" s="438" t="s">
        <v>774</v>
      </c>
      <c r="B145" s="373"/>
      <c r="C145" s="397" t="s">
        <v>78</v>
      </c>
      <c r="D145" s="398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8"/>
      <c r="S145" s="398"/>
      <c r="T145" s="398"/>
      <c r="U145" s="398"/>
      <c r="V145" s="398"/>
      <c r="W145" s="398"/>
      <c r="X145" s="398"/>
      <c r="Y145" s="398"/>
      <c r="Z145" s="398"/>
      <c r="AA145" s="398"/>
      <c r="AB145" s="399"/>
      <c r="AC145" s="385" t="s">
        <v>101</v>
      </c>
      <c r="AD145" s="386"/>
      <c r="AE145" s="471" t="str">
        <f t="shared" ref="AE145:AE148" si="201">IF(SUM(AI145:AP145)=0,"",SUM(AI145:AP145))</f>
        <v/>
      </c>
      <c r="AF145" s="472"/>
      <c r="AG145" s="472"/>
      <c r="AH145" s="473"/>
      <c r="AI145" s="449"/>
      <c r="AJ145" s="450"/>
      <c r="AK145" s="450"/>
      <c r="AL145" s="451"/>
      <c r="AM145" s="449"/>
      <c r="AN145" s="450"/>
      <c r="AO145" s="450"/>
      <c r="AP145" s="451"/>
      <c r="AQ145" s="449"/>
      <c r="AR145" s="450"/>
      <c r="AS145" s="450"/>
      <c r="AT145" s="451"/>
      <c r="AU145" s="449"/>
      <c r="AV145" s="450"/>
      <c r="AW145" s="450"/>
      <c r="AX145" s="451"/>
      <c r="AY145" s="449"/>
      <c r="AZ145" s="450"/>
      <c r="BA145" s="450"/>
      <c r="BB145" s="451"/>
      <c r="BC145" s="449"/>
      <c r="BD145" s="450"/>
      <c r="BE145" s="450"/>
      <c r="BF145" s="451"/>
      <c r="BG145" s="449"/>
      <c r="BH145" s="450"/>
      <c r="BI145" s="450"/>
      <c r="BJ145" s="451"/>
      <c r="BK145" s="449"/>
      <c r="BL145" s="450"/>
      <c r="BM145" s="450"/>
      <c r="BN145" s="451"/>
      <c r="BO145" s="452" t="str">
        <f t="shared" si="165"/>
        <v>n.é.</v>
      </c>
      <c r="BP145" s="453"/>
    </row>
    <row r="146" spans="1:68" ht="20.100000000000001" customHeight="1">
      <c r="A146" s="438" t="s">
        <v>775</v>
      </c>
      <c r="B146" s="373"/>
      <c r="C146" s="397" t="s">
        <v>79</v>
      </c>
      <c r="D146" s="398"/>
      <c r="E146" s="398"/>
      <c r="F146" s="398"/>
      <c r="G146" s="398"/>
      <c r="H146" s="398"/>
      <c r="I146" s="398"/>
      <c r="J146" s="398"/>
      <c r="K146" s="398"/>
      <c r="L146" s="398"/>
      <c r="M146" s="398"/>
      <c r="N146" s="398"/>
      <c r="O146" s="398"/>
      <c r="P146" s="398"/>
      <c r="Q146" s="398"/>
      <c r="R146" s="398"/>
      <c r="S146" s="398"/>
      <c r="T146" s="398"/>
      <c r="U146" s="398"/>
      <c r="V146" s="398"/>
      <c r="W146" s="398"/>
      <c r="X146" s="398"/>
      <c r="Y146" s="398"/>
      <c r="Z146" s="398"/>
      <c r="AA146" s="398"/>
      <c r="AB146" s="399"/>
      <c r="AC146" s="385" t="s">
        <v>102</v>
      </c>
      <c r="AD146" s="386"/>
      <c r="AE146" s="471" t="str">
        <f t="shared" si="201"/>
        <v/>
      </c>
      <c r="AF146" s="472"/>
      <c r="AG146" s="472"/>
      <c r="AH146" s="473"/>
      <c r="AI146" s="449"/>
      <c r="AJ146" s="450"/>
      <c r="AK146" s="450"/>
      <c r="AL146" s="451"/>
      <c r="AM146" s="449"/>
      <c r="AN146" s="450"/>
      <c r="AO146" s="450"/>
      <c r="AP146" s="451"/>
      <c r="AQ146" s="449"/>
      <c r="AR146" s="450"/>
      <c r="AS146" s="450"/>
      <c r="AT146" s="451"/>
      <c r="AU146" s="449"/>
      <c r="AV146" s="450"/>
      <c r="AW146" s="450"/>
      <c r="AX146" s="451"/>
      <c r="AY146" s="449"/>
      <c r="AZ146" s="450"/>
      <c r="BA146" s="450"/>
      <c r="BB146" s="451"/>
      <c r="BC146" s="449"/>
      <c r="BD146" s="450"/>
      <c r="BE146" s="450"/>
      <c r="BF146" s="451"/>
      <c r="BG146" s="449"/>
      <c r="BH146" s="450"/>
      <c r="BI146" s="450"/>
      <c r="BJ146" s="451"/>
      <c r="BK146" s="449"/>
      <c r="BL146" s="450"/>
      <c r="BM146" s="450"/>
      <c r="BN146" s="451"/>
      <c r="BO146" s="452" t="str">
        <f t="shared" si="165"/>
        <v>n.é.</v>
      </c>
      <c r="BP146" s="453"/>
    </row>
    <row r="147" spans="1:68" ht="20.100000000000001" customHeight="1">
      <c r="A147" s="438" t="s">
        <v>776</v>
      </c>
      <c r="B147" s="373"/>
      <c r="C147" s="397" t="s">
        <v>80</v>
      </c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8"/>
      <c r="S147" s="398"/>
      <c r="T147" s="398"/>
      <c r="U147" s="398"/>
      <c r="V147" s="398"/>
      <c r="W147" s="398"/>
      <c r="X147" s="398"/>
      <c r="Y147" s="398"/>
      <c r="Z147" s="398"/>
      <c r="AA147" s="398"/>
      <c r="AB147" s="399"/>
      <c r="AC147" s="385" t="s">
        <v>103</v>
      </c>
      <c r="AD147" s="386"/>
      <c r="AE147" s="471" t="str">
        <f t="shared" si="201"/>
        <v/>
      </c>
      <c r="AF147" s="472"/>
      <c r="AG147" s="472"/>
      <c r="AH147" s="473"/>
      <c r="AI147" s="449"/>
      <c r="AJ147" s="450"/>
      <c r="AK147" s="450"/>
      <c r="AL147" s="451"/>
      <c r="AM147" s="449"/>
      <c r="AN147" s="450"/>
      <c r="AO147" s="450"/>
      <c r="AP147" s="451"/>
      <c r="AQ147" s="449"/>
      <c r="AR147" s="450"/>
      <c r="AS147" s="450"/>
      <c r="AT147" s="451"/>
      <c r="AU147" s="449"/>
      <c r="AV147" s="450"/>
      <c r="AW147" s="450"/>
      <c r="AX147" s="451"/>
      <c r="AY147" s="449"/>
      <c r="AZ147" s="450"/>
      <c r="BA147" s="450"/>
      <c r="BB147" s="451"/>
      <c r="BC147" s="449"/>
      <c r="BD147" s="450"/>
      <c r="BE147" s="450"/>
      <c r="BF147" s="451"/>
      <c r="BG147" s="449"/>
      <c r="BH147" s="450"/>
      <c r="BI147" s="450"/>
      <c r="BJ147" s="451"/>
      <c r="BK147" s="449"/>
      <c r="BL147" s="450"/>
      <c r="BM147" s="450"/>
      <c r="BN147" s="451"/>
      <c r="BO147" s="452" t="str">
        <f t="shared" si="165"/>
        <v>n.é.</v>
      </c>
      <c r="BP147" s="453"/>
    </row>
    <row r="148" spans="1:68" ht="20.100000000000001" customHeight="1">
      <c r="A148" s="438" t="s">
        <v>777</v>
      </c>
      <c r="B148" s="373"/>
      <c r="C148" s="397" t="s">
        <v>81</v>
      </c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8"/>
      <c r="S148" s="398"/>
      <c r="T148" s="398"/>
      <c r="U148" s="398"/>
      <c r="V148" s="398"/>
      <c r="W148" s="398"/>
      <c r="X148" s="398"/>
      <c r="Y148" s="398"/>
      <c r="Z148" s="398"/>
      <c r="AA148" s="398"/>
      <c r="AB148" s="399"/>
      <c r="AC148" s="385" t="s">
        <v>104</v>
      </c>
      <c r="AD148" s="386"/>
      <c r="AE148" s="471">
        <f t="shared" si="201"/>
        <v>1174</v>
      </c>
      <c r="AF148" s="472"/>
      <c r="AG148" s="472"/>
      <c r="AH148" s="473"/>
      <c r="AI148" s="449">
        <v>295</v>
      </c>
      <c r="AJ148" s="450"/>
      <c r="AK148" s="450"/>
      <c r="AL148" s="451"/>
      <c r="AM148" s="449">
        <v>879</v>
      </c>
      <c r="AN148" s="450"/>
      <c r="AO148" s="450"/>
      <c r="AP148" s="451"/>
      <c r="AQ148" s="449"/>
      <c r="AR148" s="450"/>
      <c r="AS148" s="450"/>
      <c r="AT148" s="451"/>
      <c r="AU148" s="449"/>
      <c r="AV148" s="450"/>
      <c r="AW148" s="450"/>
      <c r="AX148" s="451"/>
      <c r="AY148" s="449"/>
      <c r="AZ148" s="450"/>
      <c r="BA148" s="450"/>
      <c r="BB148" s="451"/>
      <c r="BC148" s="449"/>
      <c r="BD148" s="450"/>
      <c r="BE148" s="450"/>
      <c r="BF148" s="451"/>
      <c r="BG148" s="449"/>
      <c r="BH148" s="450"/>
      <c r="BI148" s="450"/>
      <c r="BJ148" s="451"/>
      <c r="BK148" s="449"/>
      <c r="BL148" s="450"/>
      <c r="BM148" s="450"/>
      <c r="BN148" s="451"/>
      <c r="BO148" s="452" t="str">
        <f t="shared" si="165"/>
        <v>n.é.</v>
      </c>
      <c r="BP148" s="453"/>
    </row>
    <row r="149" spans="1:68" ht="20.100000000000001" customHeight="1">
      <c r="A149" s="522" t="s">
        <v>778</v>
      </c>
      <c r="B149" s="465"/>
      <c r="C149" s="498" t="s">
        <v>915</v>
      </c>
      <c r="D149" s="499"/>
      <c r="E149" s="499"/>
      <c r="F149" s="499"/>
      <c r="G149" s="499"/>
      <c r="H149" s="499"/>
      <c r="I149" s="499"/>
      <c r="J149" s="499"/>
      <c r="K149" s="499"/>
      <c r="L149" s="499"/>
      <c r="M149" s="499"/>
      <c r="N149" s="499"/>
      <c r="O149" s="499"/>
      <c r="P149" s="499"/>
      <c r="Q149" s="499"/>
      <c r="R149" s="499"/>
      <c r="S149" s="499"/>
      <c r="T149" s="499"/>
      <c r="U149" s="499"/>
      <c r="V149" s="499"/>
      <c r="W149" s="499"/>
      <c r="X149" s="499"/>
      <c r="Y149" s="499"/>
      <c r="Z149" s="499"/>
      <c r="AA149" s="499"/>
      <c r="AB149" s="500"/>
      <c r="AC149" s="501" t="s">
        <v>105</v>
      </c>
      <c r="AD149" s="502"/>
      <c r="AE149" s="461">
        <f>SUM(AE144:AH148)</f>
        <v>3773</v>
      </c>
      <c r="AF149" s="462"/>
      <c r="AG149" s="462"/>
      <c r="AH149" s="463"/>
      <c r="AI149" s="461">
        <f>SUM(AI144:AL148)</f>
        <v>1794</v>
      </c>
      <c r="AJ149" s="462"/>
      <c r="AK149" s="462"/>
      <c r="AL149" s="463"/>
      <c r="AM149" s="461">
        <f>SUM(AM144:AP148)</f>
        <v>1979</v>
      </c>
      <c r="AN149" s="462"/>
      <c r="AO149" s="462"/>
      <c r="AP149" s="463"/>
      <c r="AQ149" s="461">
        <f t="shared" ref="AQ149" si="202">SUM(AQ144:AT148)</f>
        <v>0</v>
      </c>
      <c r="AR149" s="462"/>
      <c r="AS149" s="462"/>
      <c r="AT149" s="463"/>
      <c r="AU149" s="461">
        <f t="shared" ref="AU149" si="203">SUM(AU144:AX148)</f>
        <v>0</v>
      </c>
      <c r="AV149" s="462"/>
      <c r="AW149" s="462"/>
      <c r="AX149" s="463"/>
      <c r="AY149" s="461">
        <f t="shared" ref="AY149" si="204">SUM(AY144:BB148)</f>
        <v>0</v>
      </c>
      <c r="AZ149" s="462"/>
      <c r="BA149" s="462"/>
      <c r="BB149" s="463"/>
      <c r="BC149" s="461">
        <f t="shared" ref="BC149" si="205">SUM(BC144:BF148)</f>
        <v>0</v>
      </c>
      <c r="BD149" s="462"/>
      <c r="BE149" s="462"/>
      <c r="BF149" s="463"/>
      <c r="BG149" s="461">
        <f t="shared" ref="BG149" si="206">SUM(BG144:BJ148)</f>
        <v>0</v>
      </c>
      <c r="BH149" s="462"/>
      <c r="BI149" s="462"/>
      <c r="BJ149" s="463"/>
      <c r="BK149" s="461">
        <f t="shared" ref="BK149" si="207">SUM(BK144:BN148)</f>
        <v>0</v>
      </c>
      <c r="BL149" s="462"/>
      <c r="BM149" s="462"/>
      <c r="BN149" s="463"/>
      <c r="BO149" s="444" t="str">
        <f t="shared" si="165"/>
        <v>n.é.</v>
      </c>
      <c r="BP149" s="445"/>
    </row>
    <row r="150" spans="1:68" ht="20.100000000000001" customHeight="1">
      <c r="A150" s="522" t="s">
        <v>779</v>
      </c>
      <c r="B150" s="465"/>
      <c r="C150" s="498" t="s">
        <v>916</v>
      </c>
      <c r="D150" s="499"/>
      <c r="E150" s="499"/>
      <c r="F150" s="499"/>
      <c r="G150" s="499"/>
      <c r="H150" s="499"/>
      <c r="I150" s="499"/>
      <c r="J150" s="499"/>
      <c r="K150" s="499"/>
      <c r="L150" s="499"/>
      <c r="M150" s="499"/>
      <c r="N150" s="499"/>
      <c r="O150" s="499"/>
      <c r="P150" s="499"/>
      <c r="Q150" s="499"/>
      <c r="R150" s="499"/>
      <c r="S150" s="499"/>
      <c r="T150" s="499"/>
      <c r="U150" s="499"/>
      <c r="V150" s="499"/>
      <c r="W150" s="499"/>
      <c r="X150" s="499"/>
      <c r="Y150" s="499"/>
      <c r="Z150" s="499"/>
      <c r="AA150" s="499"/>
      <c r="AB150" s="500"/>
      <c r="AC150" s="501" t="s">
        <v>57</v>
      </c>
      <c r="AD150" s="502"/>
      <c r="AE150" s="461">
        <f>AE126+AE129+AE140+AE143+AE149</f>
        <v>14021</v>
      </c>
      <c r="AF150" s="462"/>
      <c r="AG150" s="462"/>
      <c r="AH150" s="463"/>
      <c r="AI150" s="461">
        <f>AI126+AI129+AI140+AI143+AI149</f>
        <v>7511</v>
      </c>
      <c r="AJ150" s="462"/>
      <c r="AK150" s="462"/>
      <c r="AL150" s="463"/>
      <c r="AM150" s="461">
        <f>AM126+AM129+AM140+AM143+AM149</f>
        <v>6510</v>
      </c>
      <c r="AN150" s="462"/>
      <c r="AO150" s="462"/>
      <c r="AP150" s="463"/>
      <c r="AQ150" s="461">
        <f t="shared" ref="AQ150" si="208">AQ126+AQ129+AQ140+AQ143+AQ149</f>
        <v>0</v>
      </c>
      <c r="AR150" s="462"/>
      <c r="AS150" s="462"/>
      <c r="AT150" s="463"/>
      <c r="AU150" s="461">
        <f t="shared" ref="AU150" si="209">AU126+AU129+AU140+AU143+AU149</f>
        <v>0</v>
      </c>
      <c r="AV150" s="462"/>
      <c r="AW150" s="462"/>
      <c r="AX150" s="463"/>
      <c r="AY150" s="461">
        <f t="shared" ref="AY150" si="210">AY126+AY129+AY140+AY143+AY149</f>
        <v>0</v>
      </c>
      <c r="AZ150" s="462"/>
      <c r="BA150" s="462"/>
      <c r="BB150" s="463"/>
      <c r="BC150" s="461">
        <f t="shared" ref="BC150" si="211">BC126+BC129+BC140+BC143+BC149</f>
        <v>0</v>
      </c>
      <c r="BD150" s="462"/>
      <c r="BE150" s="462"/>
      <c r="BF150" s="463"/>
      <c r="BG150" s="461">
        <f t="shared" ref="BG150" si="212">BG126+BG129+BG140+BG143+BG149</f>
        <v>0</v>
      </c>
      <c r="BH150" s="462"/>
      <c r="BI150" s="462"/>
      <c r="BJ150" s="463"/>
      <c r="BK150" s="461">
        <f t="shared" ref="BK150" si="213">BK126+BK129+BK140+BK143+BK149</f>
        <v>0</v>
      </c>
      <c r="BL150" s="462"/>
      <c r="BM150" s="462"/>
      <c r="BN150" s="463"/>
      <c r="BO150" s="444" t="str">
        <f t="shared" si="165"/>
        <v>n.é.</v>
      </c>
      <c r="BP150" s="445"/>
    </row>
    <row r="151" spans="1:68" ht="20.100000000000001" customHeight="1">
      <c r="A151" s="438" t="s">
        <v>780</v>
      </c>
      <c r="B151" s="373"/>
      <c r="C151" s="397" t="s">
        <v>108</v>
      </c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  <c r="AA151" s="398"/>
      <c r="AB151" s="399"/>
      <c r="AC151" s="385" t="s">
        <v>116</v>
      </c>
      <c r="AD151" s="386"/>
      <c r="AE151" s="471" t="str">
        <f t="shared" ref="AE151" si="214">IF(SUM(AI151:AP151)=0,"",SUM(AI151:AP151))</f>
        <v/>
      </c>
      <c r="AF151" s="472"/>
      <c r="AG151" s="472"/>
      <c r="AH151" s="473"/>
      <c r="AI151" s="449"/>
      <c r="AJ151" s="450"/>
      <c r="AK151" s="450"/>
      <c r="AL151" s="451"/>
      <c r="AM151" s="449"/>
      <c r="AN151" s="450"/>
      <c r="AO151" s="450"/>
      <c r="AP151" s="451"/>
      <c r="AQ151" s="449"/>
      <c r="AR151" s="450"/>
      <c r="AS151" s="450"/>
      <c r="AT151" s="451"/>
      <c r="AU151" s="449"/>
      <c r="AV151" s="450"/>
      <c r="AW151" s="450"/>
      <c r="AX151" s="451"/>
      <c r="AY151" s="449"/>
      <c r="AZ151" s="450"/>
      <c r="BA151" s="450"/>
      <c r="BB151" s="451"/>
      <c r="BC151" s="449"/>
      <c r="BD151" s="450"/>
      <c r="BE151" s="450"/>
      <c r="BF151" s="451"/>
      <c r="BG151" s="449"/>
      <c r="BH151" s="450"/>
      <c r="BI151" s="450"/>
      <c r="BJ151" s="451"/>
      <c r="BK151" s="449"/>
      <c r="BL151" s="450"/>
      <c r="BM151" s="450"/>
      <c r="BN151" s="451"/>
      <c r="BO151" s="452" t="str">
        <f t="shared" si="165"/>
        <v>n.é.</v>
      </c>
      <c r="BP151" s="453"/>
    </row>
    <row r="152" spans="1:68" ht="20.100000000000001" customHeight="1">
      <c r="A152" s="438" t="s">
        <v>781</v>
      </c>
      <c r="B152" s="373"/>
      <c r="C152" s="397" t="s">
        <v>109</v>
      </c>
      <c r="D152" s="398"/>
      <c r="E152" s="398"/>
      <c r="F152" s="398"/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8"/>
      <c r="T152" s="398"/>
      <c r="U152" s="398"/>
      <c r="V152" s="398"/>
      <c r="W152" s="398"/>
      <c r="X152" s="398"/>
      <c r="Y152" s="398"/>
      <c r="Z152" s="398"/>
      <c r="AA152" s="398"/>
      <c r="AB152" s="399"/>
      <c r="AC152" s="385" t="s">
        <v>117</v>
      </c>
      <c r="AD152" s="386"/>
      <c r="AE152" s="471" t="str">
        <f t="shared" ref="AE152:AE158" si="215">IF(SUM(AI152:AP152)=0,"",SUM(AI152:AP152))</f>
        <v/>
      </c>
      <c r="AF152" s="472"/>
      <c r="AG152" s="472"/>
      <c r="AH152" s="473"/>
      <c r="AI152" s="449"/>
      <c r="AJ152" s="450"/>
      <c r="AK152" s="450"/>
      <c r="AL152" s="451"/>
      <c r="AM152" s="449"/>
      <c r="AN152" s="450"/>
      <c r="AO152" s="450"/>
      <c r="AP152" s="451"/>
      <c r="AQ152" s="449"/>
      <c r="AR152" s="450"/>
      <c r="AS152" s="450"/>
      <c r="AT152" s="451"/>
      <c r="AU152" s="449"/>
      <c r="AV152" s="450"/>
      <c r="AW152" s="450"/>
      <c r="AX152" s="451"/>
      <c r="AY152" s="449"/>
      <c r="AZ152" s="450"/>
      <c r="BA152" s="450"/>
      <c r="BB152" s="451"/>
      <c r="BC152" s="449"/>
      <c r="BD152" s="450"/>
      <c r="BE152" s="450"/>
      <c r="BF152" s="451"/>
      <c r="BG152" s="449"/>
      <c r="BH152" s="450"/>
      <c r="BI152" s="450"/>
      <c r="BJ152" s="451"/>
      <c r="BK152" s="449"/>
      <c r="BL152" s="450"/>
      <c r="BM152" s="450"/>
      <c r="BN152" s="451"/>
      <c r="BO152" s="452" t="str">
        <f t="shared" si="165"/>
        <v>n.é.</v>
      </c>
      <c r="BP152" s="453"/>
    </row>
    <row r="153" spans="1:68" ht="20.100000000000001" customHeight="1">
      <c r="A153" s="438" t="s">
        <v>782</v>
      </c>
      <c r="B153" s="373"/>
      <c r="C153" s="492" t="s">
        <v>110</v>
      </c>
      <c r="D153" s="493"/>
      <c r="E153" s="493"/>
      <c r="F153" s="493"/>
      <c r="G153" s="493"/>
      <c r="H153" s="493"/>
      <c r="I153" s="493"/>
      <c r="J153" s="493"/>
      <c r="K153" s="493"/>
      <c r="L153" s="493"/>
      <c r="M153" s="493"/>
      <c r="N153" s="493"/>
      <c r="O153" s="493"/>
      <c r="P153" s="493"/>
      <c r="Q153" s="493"/>
      <c r="R153" s="493"/>
      <c r="S153" s="493"/>
      <c r="T153" s="493"/>
      <c r="U153" s="493"/>
      <c r="V153" s="493"/>
      <c r="W153" s="493"/>
      <c r="X153" s="493"/>
      <c r="Y153" s="493"/>
      <c r="Z153" s="493"/>
      <c r="AA153" s="493"/>
      <c r="AB153" s="494"/>
      <c r="AC153" s="385" t="s">
        <v>118</v>
      </c>
      <c r="AD153" s="386"/>
      <c r="AE153" s="471" t="str">
        <f t="shared" si="215"/>
        <v/>
      </c>
      <c r="AF153" s="472"/>
      <c r="AG153" s="472"/>
      <c r="AH153" s="473"/>
      <c r="AI153" s="449"/>
      <c r="AJ153" s="450"/>
      <c r="AK153" s="450"/>
      <c r="AL153" s="451"/>
      <c r="AM153" s="449"/>
      <c r="AN153" s="450"/>
      <c r="AO153" s="450"/>
      <c r="AP153" s="451"/>
      <c r="AQ153" s="449"/>
      <c r="AR153" s="450"/>
      <c r="AS153" s="450"/>
      <c r="AT153" s="451"/>
      <c r="AU153" s="449"/>
      <c r="AV153" s="450"/>
      <c r="AW153" s="450"/>
      <c r="AX153" s="451"/>
      <c r="AY153" s="449"/>
      <c r="AZ153" s="450"/>
      <c r="BA153" s="450"/>
      <c r="BB153" s="451"/>
      <c r="BC153" s="449"/>
      <c r="BD153" s="450"/>
      <c r="BE153" s="450"/>
      <c r="BF153" s="451"/>
      <c r="BG153" s="449"/>
      <c r="BH153" s="450"/>
      <c r="BI153" s="450"/>
      <c r="BJ153" s="451"/>
      <c r="BK153" s="449"/>
      <c r="BL153" s="450"/>
      <c r="BM153" s="450"/>
      <c r="BN153" s="451"/>
      <c r="BO153" s="452" t="str">
        <f t="shared" si="165"/>
        <v>n.é.</v>
      </c>
      <c r="BP153" s="453"/>
    </row>
    <row r="154" spans="1:68" ht="20.100000000000001" customHeight="1">
      <c r="A154" s="438" t="s">
        <v>783</v>
      </c>
      <c r="B154" s="373"/>
      <c r="C154" s="492" t="s">
        <v>111</v>
      </c>
      <c r="D154" s="493"/>
      <c r="E154" s="493"/>
      <c r="F154" s="493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  <c r="W154" s="493"/>
      <c r="X154" s="493"/>
      <c r="Y154" s="493"/>
      <c r="Z154" s="493"/>
      <c r="AA154" s="493"/>
      <c r="AB154" s="494"/>
      <c r="AC154" s="385" t="s">
        <v>119</v>
      </c>
      <c r="AD154" s="386"/>
      <c r="AE154" s="471" t="str">
        <f t="shared" si="215"/>
        <v/>
      </c>
      <c r="AF154" s="472"/>
      <c r="AG154" s="472"/>
      <c r="AH154" s="473"/>
      <c r="AI154" s="449"/>
      <c r="AJ154" s="450"/>
      <c r="AK154" s="450"/>
      <c r="AL154" s="451"/>
      <c r="AM154" s="449"/>
      <c r="AN154" s="450"/>
      <c r="AO154" s="450"/>
      <c r="AP154" s="451"/>
      <c r="AQ154" s="449"/>
      <c r="AR154" s="450"/>
      <c r="AS154" s="450"/>
      <c r="AT154" s="451"/>
      <c r="AU154" s="449"/>
      <c r="AV154" s="450"/>
      <c r="AW154" s="450"/>
      <c r="AX154" s="451"/>
      <c r="AY154" s="449"/>
      <c r="AZ154" s="450"/>
      <c r="BA154" s="450"/>
      <c r="BB154" s="451"/>
      <c r="BC154" s="449"/>
      <c r="BD154" s="450"/>
      <c r="BE154" s="450"/>
      <c r="BF154" s="451"/>
      <c r="BG154" s="449"/>
      <c r="BH154" s="450"/>
      <c r="BI154" s="450"/>
      <c r="BJ154" s="451"/>
      <c r="BK154" s="449"/>
      <c r="BL154" s="450"/>
      <c r="BM154" s="450"/>
      <c r="BN154" s="451"/>
      <c r="BO154" s="452" t="str">
        <f t="shared" si="165"/>
        <v>n.é.</v>
      </c>
      <c r="BP154" s="453"/>
    </row>
    <row r="155" spans="1:68" ht="20.100000000000001" customHeight="1">
      <c r="A155" s="438" t="s">
        <v>784</v>
      </c>
      <c r="B155" s="373"/>
      <c r="C155" s="492" t="s">
        <v>112</v>
      </c>
      <c r="D155" s="493"/>
      <c r="E155" s="493"/>
      <c r="F155" s="493"/>
      <c r="G155" s="493"/>
      <c r="H155" s="493"/>
      <c r="I155" s="493"/>
      <c r="J155" s="493"/>
      <c r="K155" s="493"/>
      <c r="L155" s="493"/>
      <c r="M155" s="493"/>
      <c r="N155" s="493"/>
      <c r="O155" s="493"/>
      <c r="P155" s="493"/>
      <c r="Q155" s="493"/>
      <c r="R155" s="493"/>
      <c r="S155" s="493"/>
      <c r="T155" s="493"/>
      <c r="U155" s="493"/>
      <c r="V155" s="493"/>
      <c r="W155" s="493"/>
      <c r="X155" s="493"/>
      <c r="Y155" s="493"/>
      <c r="Z155" s="493"/>
      <c r="AA155" s="493"/>
      <c r="AB155" s="494"/>
      <c r="AC155" s="385" t="s">
        <v>120</v>
      </c>
      <c r="AD155" s="386"/>
      <c r="AE155" s="471" t="str">
        <f t="shared" si="215"/>
        <v/>
      </c>
      <c r="AF155" s="472"/>
      <c r="AG155" s="472"/>
      <c r="AH155" s="473"/>
      <c r="AI155" s="449"/>
      <c r="AJ155" s="450"/>
      <c r="AK155" s="450"/>
      <c r="AL155" s="451"/>
      <c r="AM155" s="449"/>
      <c r="AN155" s="450"/>
      <c r="AO155" s="450"/>
      <c r="AP155" s="451"/>
      <c r="AQ155" s="449"/>
      <c r="AR155" s="450"/>
      <c r="AS155" s="450"/>
      <c r="AT155" s="451"/>
      <c r="AU155" s="449"/>
      <c r="AV155" s="450"/>
      <c r="AW155" s="450"/>
      <c r="AX155" s="451"/>
      <c r="AY155" s="449"/>
      <c r="AZ155" s="450"/>
      <c r="BA155" s="450"/>
      <c r="BB155" s="451"/>
      <c r="BC155" s="449"/>
      <c r="BD155" s="450"/>
      <c r="BE155" s="450"/>
      <c r="BF155" s="451"/>
      <c r="BG155" s="449"/>
      <c r="BH155" s="450"/>
      <c r="BI155" s="450"/>
      <c r="BJ155" s="451"/>
      <c r="BK155" s="449"/>
      <c r="BL155" s="450"/>
      <c r="BM155" s="450"/>
      <c r="BN155" s="451"/>
      <c r="BO155" s="452" t="str">
        <f t="shared" si="165"/>
        <v>n.é.</v>
      </c>
      <c r="BP155" s="453"/>
    </row>
    <row r="156" spans="1:68" ht="20.100000000000001" customHeight="1">
      <c r="A156" s="438" t="s">
        <v>785</v>
      </c>
      <c r="B156" s="373"/>
      <c r="C156" s="397" t="s">
        <v>113</v>
      </c>
      <c r="D156" s="398"/>
      <c r="E156" s="398"/>
      <c r="F156" s="398"/>
      <c r="G156" s="398"/>
      <c r="H156" s="398"/>
      <c r="I156" s="398"/>
      <c r="J156" s="398"/>
      <c r="K156" s="398"/>
      <c r="L156" s="398"/>
      <c r="M156" s="398"/>
      <c r="N156" s="398"/>
      <c r="O156" s="398"/>
      <c r="P156" s="398"/>
      <c r="Q156" s="398"/>
      <c r="R156" s="398"/>
      <c r="S156" s="398"/>
      <c r="T156" s="398"/>
      <c r="U156" s="398"/>
      <c r="V156" s="398"/>
      <c r="W156" s="398"/>
      <c r="X156" s="398"/>
      <c r="Y156" s="398"/>
      <c r="Z156" s="398"/>
      <c r="AA156" s="398"/>
      <c r="AB156" s="399"/>
      <c r="AC156" s="385" t="s">
        <v>121</v>
      </c>
      <c r="AD156" s="386"/>
      <c r="AE156" s="471" t="str">
        <f t="shared" si="215"/>
        <v/>
      </c>
      <c r="AF156" s="472"/>
      <c r="AG156" s="472"/>
      <c r="AH156" s="473"/>
      <c r="AI156" s="449"/>
      <c r="AJ156" s="450"/>
      <c r="AK156" s="450"/>
      <c r="AL156" s="451"/>
      <c r="AM156" s="449"/>
      <c r="AN156" s="450"/>
      <c r="AO156" s="450"/>
      <c r="AP156" s="451"/>
      <c r="AQ156" s="449"/>
      <c r="AR156" s="450"/>
      <c r="AS156" s="450"/>
      <c r="AT156" s="451"/>
      <c r="AU156" s="449"/>
      <c r="AV156" s="450"/>
      <c r="AW156" s="450"/>
      <c r="AX156" s="451"/>
      <c r="AY156" s="449"/>
      <c r="AZ156" s="450"/>
      <c r="BA156" s="450"/>
      <c r="BB156" s="451"/>
      <c r="BC156" s="449"/>
      <c r="BD156" s="450"/>
      <c r="BE156" s="450"/>
      <c r="BF156" s="451"/>
      <c r="BG156" s="449"/>
      <c r="BH156" s="450"/>
      <c r="BI156" s="450"/>
      <c r="BJ156" s="451"/>
      <c r="BK156" s="449"/>
      <c r="BL156" s="450"/>
      <c r="BM156" s="450"/>
      <c r="BN156" s="451"/>
      <c r="BO156" s="452" t="str">
        <f t="shared" si="165"/>
        <v>n.é.</v>
      </c>
      <c r="BP156" s="453"/>
    </row>
    <row r="157" spans="1:68" ht="20.100000000000001" customHeight="1">
      <c r="A157" s="438" t="s">
        <v>786</v>
      </c>
      <c r="B157" s="373"/>
      <c r="C157" s="397" t="s">
        <v>114</v>
      </c>
      <c r="D157" s="398"/>
      <c r="E157" s="398"/>
      <c r="F157" s="398"/>
      <c r="G157" s="398"/>
      <c r="H157" s="398"/>
      <c r="I157" s="398"/>
      <c r="J157" s="398"/>
      <c r="K157" s="398"/>
      <c r="L157" s="398"/>
      <c r="M157" s="398"/>
      <c r="N157" s="398"/>
      <c r="O157" s="398"/>
      <c r="P157" s="398"/>
      <c r="Q157" s="398"/>
      <c r="R157" s="398"/>
      <c r="S157" s="398"/>
      <c r="T157" s="398"/>
      <c r="U157" s="398"/>
      <c r="V157" s="398"/>
      <c r="W157" s="398"/>
      <c r="X157" s="398"/>
      <c r="Y157" s="398"/>
      <c r="Z157" s="398"/>
      <c r="AA157" s="398"/>
      <c r="AB157" s="399"/>
      <c r="AC157" s="385" t="s">
        <v>122</v>
      </c>
      <c r="AD157" s="386"/>
      <c r="AE157" s="471">
        <f t="shared" si="215"/>
        <v>80</v>
      </c>
      <c r="AF157" s="472"/>
      <c r="AG157" s="472"/>
      <c r="AH157" s="473"/>
      <c r="AI157" s="449"/>
      <c r="AJ157" s="450"/>
      <c r="AK157" s="450"/>
      <c r="AL157" s="451"/>
      <c r="AM157" s="449">
        <v>80</v>
      </c>
      <c r="AN157" s="450"/>
      <c r="AO157" s="450"/>
      <c r="AP157" s="451"/>
      <c r="AQ157" s="449"/>
      <c r="AR157" s="450"/>
      <c r="AS157" s="450"/>
      <c r="AT157" s="451"/>
      <c r="AU157" s="449"/>
      <c r="AV157" s="450"/>
      <c r="AW157" s="450"/>
      <c r="AX157" s="451"/>
      <c r="AY157" s="449"/>
      <c r="AZ157" s="450"/>
      <c r="BA157" s="450"/>
      <c r="BB157" s="451"/>
      <c r="BC157" s="449"/>
      <c r="BD157" s="450"/>
      <c r="BE157" s="450"/>
      <c r="BF157" s="451"/>
      <c r="BG157" s="449"/>
      <c r="BH157" s="450"/>
      <c r="BI157" s="450"/>
      <c r="BJ157" s="451"/>
      <c r="BK157" s="449"/>
      <c r="BL157" s="450"/>
      <c r="BM157" s="450"/>
      <c r="BN157" s="451"/>
      <c r="BO157" s="452" t="str">
        <f t="shared" si="165"/>
        <v>n.é.</v>
      </c>
      <c r="BP157" s="453"/>
    </row>
    <row r="158" spans="1:68" ht="20.100000000000001" customHeight="1">
      <c r="A158" s="438" t="s">
        <v>787</v>
      </c>
      <c r="B158" s="373"/>
      <c r="C158" s="397" t="s">
        <v>115</v>
      </c>
      <c r="D158" s="398"/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8"/>
      <c r="T158" s="398"/>
      <c r="U158" s="398"/>
      <c r="V158" s="398"/>
      <c r="W158" s="398"/>
      <c r="X158" s="398"/>
      <c r="Y158" s="398"/>
      <c r="Z158" s="398"/>
      <c r="AA158" s="398"/>
      <c r="AB158" s="399"/>
      <c r="AC158" s="385" t="s">
        <v>123</v>
      </c>
      <c r="AD158" s="386"/>
      <c r="AE158" s="471" t="str">
        <f t="shared" si="215"/>
        <v/>
      </c>
      <c r="AF158" s="472"/>
      <c r="AG158" s="472"/>
      <c r="AH158" s="473"/>
      <c r="AI158" s="449"/>
      <c r="AJ158" s="450"/>
      <c r="AK158" s="450"/>
      <c r="AL158" s="451"/>
      <c r="AM158" s="449"/>
      <c r="AN158" s="450"/>
      <c r="AO158" s="450"/>
      <c r="AP158" s="451"/>
      <c r="AQ158" s="449"/>
      <c r="AR158" s="450"/>
      <c r="AS158" s="450"/>
      <c r="AT158" s="451"/>
      <c r="AU158" s="449"/>
      <c r="AV158" s="450"/>
      <c r="AW158" s="450"/>
      <c r="AX158" s="451"/>
      <c r="AY158" s="449"/>
      <c r="AZ158" s="450"/>
      <c r="BA158" s="450"/>
      <c r="BB158" s="451"/>
      <c r="BC158" s="449"/>
      <c r="BD158" s="450"/>
      <c r="BE158" s="450"/>
      <c r="BF158" s="451"/>
      <c r="BG158" s="449"/>
      <c r="BH158" s="450"/>
      <c r="BI158" s="450"/>
      <c r="BJ158" s="451"/>
      <c r="BK158" s="449"/>
      <c r="BL158" s="450"/>
      <c r="BM158" s="450"/>
      <c r="BN158" s="451"/>
      <c r="BO158" s="452" t="str">
        <f t="shared" si="165"/>
        <v>n.é.</v>
      </c>
      <c r="BP158" s="453"/>
    </row>
    <row r="159" spans="1:68" ht="20.100000000000001" customHeight="1">
      <c r="A159" s="522" t="s">
        <v>788</v>
      </c>
      <c r="B159" s="465"/>
      <c r="C159" s="498" t="s">
        <v>917</v>
      </c>
      <c r="D159" s="499"/>
      <c r="E159" s="499"/>
      <c r="F159" s="499"/>
      <c r="G159" s="499"/>
      <c r="H159" s="499"/>
      <c r="I159" s="499"/>
      <c r="J159" s="499"/>
      <c r="K159" s="499"/>
      <c r="L159" s="499"/>
      <c r="M159" s="499"/>
      <c r="N159" s="499"/>
      <c r="O159" s="499"/>
      <c r="P159" s="499"/>
      <c r="Q159" s="499"/>
      <c r="R159" s="499"/>
      <c r="S159" s="499"/>
      <c r="T159" s="499"/>
      <c r="U159" s="499"/>
      <c r="V159" s="499"/>
      <c r="W159" s="499"/>
      <c r="X159" s="499"/>
      <c r="Y159" s="499"/>
      <c r="Z159" s="499"/>
      <c r="AA159" s="499"/>
      <c r="AB159" s="500"/>
      <c r="AC159" s="501" t="s">
        <v>58</v>
      </c>
      <c r="AD159" s="502"/>
      <c r="AE159" s="461">
        <f>SUM(AE151:AH158)</f>
        <v>80</v>
      </c>
      <c r="AF159" s="462"/>
      <c r="AG159" s="462"/>
      <c r="AH159" s="463"/>
      <c r="AI159" s="461">
        <f t="shared" ref="AI159" si="216">SUM(AI151:AL158)</f>
        <v>0</v>
      </c>
      <c r="AJ159" s="462"/>
      <c r="AK159" s="462"/>
      <c r="AL159" s="463"/>
      <c r="AM159" s="461">
        <f t="shared" ref="AM159" si="217">SUM(AM151:AP158)</f>
        <v>80</v>
      </c>
      <c r="AN159" s="462"/>
      <c r="AO159" s="462"/>
      <c r="AP159" s="463"/>
      <c r="AQ159" s="461">
        <f t="shared" ref="AQ159" si="218">SUM(AQ151:AT158)</f>
        <v>0</v>
      </c>
      <c r="AR159" s="462"/>
      <c r="AS159" s="462"/>
      <c r="AT159" s="463"/>
      <c r="AU159" s="461">
        <f t="shared" ref="AU159" si="219">SUM(AU151:AX158)</f>
        <v>0</v>
      </c>
      <c r="AV159" s="462"/>
      <c r="AW159" s="462"/>
      <c r="AX159" s="463"/>
      <c r="AY159" s="461">
        <f t="shared" ref="AY159" si="220">SUM(AY151:BB158)</f>
        <v>0</v>
      </c>
      <c r="AZ159" s="462"/>
      <c r="BA159" s="462"/>
      <c r="BB159" s="463"/>
      <c r="BC159" s="461">
        <f t="shared" ref="BC159" si="221">SUM(BC151:BF158)</f>
        <v>0</v>
      </c>
      <c r="BD159" s="462"/>
      <c r="BE159" s="462"/>
      <c r="BF159" s="463"/>
      <c r="BG159" s="461">
        <f t="shared" ref="BG159" si="222">SUM(BG151:BJ158)</f>
        <v>0</v>
      </c>
      <c r="BH159" s="462"/>
      <c r="BI159" s="462"/>
      <c r="BJ159" s="463"/>
      <c r="BK159" s="461">
        <f t="shared" ref="BK159" si="223">SUM(BK151:BN158)</f>
        <v>0</v>
      </c>
      <c r="BL159" s="462"/>
      <c r="BM159" s="462"/>
      <c r="BN159" s="463"/>
      <c r="BO159" s="444" t="str">
        <f t="shared" si="165"/>
        <v>n.é.</v>
      </c>
      <c r="BP159" s="445"/>
    </row>
    <row r="160" spans="1:68" ht="20.100000000000001" customHeight="1">
      <c r="A160" s="438" t="s">
        <v>816</v>
      </c>
      <c r="B160" s="373"/>
      <c r="C160" s="454" t="s">
        <v>142</v>
      </c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455"/>
      <c r="R160" s="455"/>
      <c r="S160" s="455"/>
      <c r="T160" s="455"/>
      <c r="U160" s="455"/>
      <c r="V160" s="455"/>
      <c r="W160" s="455"/>
      <c r="X160" s="455"/>
      <c r="Y160" s="455"/>
      <c r="Z160" s="455"/>
      <c r="AA160" s="455"/>
      <c r="AB160" s="456"/>
      <c r="AC160" s="385" t="s">
        <v>131</v>
      </c>
      <c r="AD160" s="386"/>
      <c r="AE160" s="471" t="str">
        <f t="shared" ref="AE160" si="224">IF(SUM(AI160:AP160)=0,"",SUM(AI160:AP160))</f>
        <v/>
      </c>
      <c r="AF160" s="472"/>
      <c r="AG160" s="472"/>
      <c r="AH160" s="473"/>
      <c r="AI160" s="449"/>
      <c r="AJ160" s="450"/>
      <c r="AK160" s="450"/>
      <c r="AL160" s="451"/>
      <c r="AM160" s="449"/>
      <c r="AN160" s="450"/>
      <c r="AO160" s="450"/>
      <c r="AP160" s="451"/>
      <c r="AQ160" s="449"/>
      <c r="AR160" s="450"/>
      <c r="AS160" s="450"/>
      <c r="AT160" s="451"/>
      <c r="AU160" s="449"/>
      <c r="AV160" s="450"/>
      <c r="AW160" s="450"/>
      <c r="AX160" s="451"/>
      <c r="AY160" s="449"/>
      <c r="AZ160" s="450"/>
      <c r="BA160" s="450"/>
      <c r="BB160" s="451"/>
      <c r="BC160" s="449"/>
      <c r="BD160" s="450"/>
      <c r="BE160" s="450"/>
      <c r="BF160" s="451"/>
      <c r="BG160" s="449"/>
      <c r="BH160" s="450"/>
      <c r="BI160" s="450"/>
      <c r="BJ160" s="451"/>
      <c r="BK160" s="449"/>
      <c r="BL160" s="450"/>
      <c r="BM160" s="450"/>
      <c r="BN160" s="451"/>
      <c r="BO160" s="452" t="str">
        <f t="shared" si="165"/>
        <v>n.é.</v>
      </c>
      <c r="BP160" s="453"/>
    </row>
    <row r="161" spans="1:68" ht="20.100000000000001" customHeight="1">
      <c r="A161" s="438" t="s">
        <v>817</v>
      </c>
      <c r="B161" s="439"/>
      <c r="C161" s="454" t="s">
        <v>790</v>
      </c>
      <c r="D161" s="455"/>
      <c r="E161" s="455"/>
      <c r="F161" s="455"/>
      <c r="G161" s="455"/>
      <c r="H161" s="455"/>
      <c r="I161" s="455"/>
      <c r="J161" s="455"/>
      <c r="K161" s="455"/>
      <c r="L161" s="455"/>
      <c r="M161" s="455"/>
      <c r="N161" s="455"/>
      <c r="O161" s="455"/>
      <c r="P161" s="455"/>
      <c r="Q161" s="455"/>
      <c r="R161" s="455"/>
      <c r="S161" s="455"/>
      <c r="T161" s="455"/>
      <c r="U161" s="455"/>
      <c r="V161" s="455"/>
      <c r="W161" s="455"/>
      <c r="X161" s="455"/>
      <c r="Y161" s="455"/>
      <c r="Z161" s="455"/>
      <c r="AA161" s="455"/>
      <c r="AB161" s="456"/>
      <c r="AC161" s="385" t="s">
        <v>789</v>
      </c>
      <c r="AD161" s="386"/>
      <c r="AE161" s="471" t="str">
        <f t="shared" ref="AE161:AE174" si="225">IF(SUM(AI161:AP161)=0,"",SUM(AI161:AP161))</f>
        <v/>
      </c>
      <c r="AF161" s="472"/>
      <c r="AG161" s="472"/>
      <c r="AH161" s="473"/>
      <c r="AI161" s="449"/>
      <c r="AJ161" s="450"/>
      <c r="AK161" s="450"/>
      <c r="AL161" s="451"/>
      <c r="AM161" s="449"/>
      <c r="AN161" s="450"/>
      <c r="AO161" s="450"/>
      <c r="AP161" s="451"/>
      <c r="AQ161" s="449"/>
      <c r="AR161" s="450"/>
      <c r="AS161" s="450"/>
      <c r="AT161" s="451"/>
      <c r="AU161" s="449"/>
      <c r="AV161" s="450"/>
      <c r="AW161" s="450"/>
      <c r="AX161" s="451"/>
      <c r="AY161" s="449"/>
      <c r="AZ161" s="450"/>
      <c r="BA161" s="450"/>
      <c r="BB161" s="451"/>
      <c r="BC161" s="449"/>
      <c r="BD161" s="450"/>
      <c r="BE161" s="450"/>
      <c r="BF161" s="451"/>
      <c r="BG161" s="449"/>
      <c r="BH161" s="450"/>
      <c r="BI161" s="450"/>
      <c r="BJ161" s="451"/>
      <c r="BK161" s="449"/>
      <c r="BL161" s="450"/>
      <c r="BM161" s="450"/>
      <c r="BN161" s="451"/>
      <c r="BO161" s="452" t="str">
        <f t="shared" si="165"/>
        <v>n.é.</v>
      </c>
      <c r="BP161" s="453"/>
    </row>
    <row r="162" spans="1:68" ht="20.100000000000001" customHeight="1">
      <c r="A162" s="438" t="s">
        <v>818</v>
      </c>
      <c r="B162" s="439"/>
      <c r="C162" s="454" t="s">
        <v>791</v>
      </c>
      <c r="D162" s="455"/>
      <c r="E162" s="455"/>
      <c r="F162" s="455"/>
      <c r="G162" s="455"/>
      <c r="H162" s="455"/>
      <c r="I162" s="455"/>
      <c r="J162" s="455"/>
      <c r="K162" s="455"/>
      <c r="L162" s="455"/>
      <c r="M162" s="455"/>
      <c r="N162" s="455"/>
      <c r="O162" s="455"/>
      <c r="P162" s="455"/>
      <c r="Q162" s="455"/>
      <c r="R162" s="455"/>
      <c r="S162" s="455"/>
      <c r="T162" s="455"/>
      <c r="U162" s="455"/>
      <c r="V162" s="455"/>
      <c r="W162" s="455"/>
      <c r="X162" s="455"/>
      <c r="Y162" s="455"/>
      <c r="Z162" s="455"/>
      <c r="AA162" s="455"/>
      <c r="AB162" s="456"/>
      <c r="AC162" s="385" t="s">
        <v>792</v>
      </c>
      <c r="AD162" s="386"/>
      <c r="AE162" s="471" t="str">
        <f t="shared" si="225"/>
        <v/>
      </c>
      <c r="AF162" s="472"/>
      <c r="AG162" s="472"/>
      <c r="AH162" s="473"/>
      <c r="AI162" s="449"/>
      <c r="AJ162" s="450"/>
      <c r="AK162" s="450"/>
      <c r="AL162" s="451"/>
      <c r="AM162" s="449"/>
      <c r="AN162" s="450"/>
      <c r="AO162" s="450"/>
      <c r="AP162" s="451"/>
      <c r="AQ162" s="449"/>
      <c r="AR162" s="450"/>
      <c r="AS162" s="450"/>
      <c r="AT162" s="451"/>
      <c r="AU162" s="449"/>
      <c r="AV162" s="450"/>
      <c r="AW162" s="450"/>
      <c r="AX162" s="451"/>
      <c r="AY162" s="449"/>
      <c r="AZ162" s="450"/>
      <c r="BA162" s="450"/>
      <c r="BB162" s="451"/>
      <c r="BC162" s="449"/>
      <c r="BD162" s="450"/>
      <c r="BE162" s="450"/>
      <c r="BF162" s="451"/>
      <c r="BG162" s="449"/>
      <c r="BH162" s="450"/>
      <c r="BI162" s="450"/>
      <c r="BJ162" s="451"/>
      <c r="BK162" s="449"/>
      <c r="BL162" s="450"/>
      <c r="BM162" s="450"/>
      <c r="BN162" s="451"/>
      <c r="BO162" s="452" t="str">
        <f t="shared" si="165"/>
        <v>n.é.</v>
      </c>
      <c r="BP162" s="453"/>
    </row>
    <row r="163" spans="1:68" ht="20.100000000000001" customHeight="1">
      <c r="A163" s="438" t="s">
        <v>819</v>
      </c>
      <c r="B163" s="439"/>
      <c r="C163" s="454" t="s">
        <v>793</v>
      </c>
      <c r="D163" s="455"/>
      <c r="E163" s="455"/>
      <c r="F163" s="455"/>
      <c r="G163" s="455"/>
      <c r="H163" s="455"/>
      <c r="I163" s="455"/>
      <c r="J163" s="455"/>
      <c r="K163" s="455"/>
      <c r="L163" s="455"/>
      <c r="M163" s="455"/>
      <c r="N163" s="455"/>
      <c r="O163" s="455"/>
      <c r="P163" s="455"/>
      <c r="Q163" s="455"/>
      <c r="R163" s="455"/>
      <c r="S163" s="455"/>
      <c r="T163" s="455"/>
      <c r="U163" s="455"/>
      <c r="V163" s="455"/>
      <c r="W163" s="455"/>
      <c r="X163" s="455"/>
      <c r="Y163" s="455"/>
      <c r="Z163" s="455"/>
      <c r="AA163" s="455"/>
      <c r="AB163" s="456"/>
      <c r="AC163" s="385" t="s">
        <v>794</v>
      </c>
      <c r="AD163" s="386"/>
      <c r="AE163" s="471" t="str">
        <f t="shared" si="225"/>
        <v/>
      </c>
      <c r="AF163" s="472"/>
      <c r="AG163" s="472"/>
      <c r="AH163" s="473"/>
      <c r="AI163" s="449"/>
      <c r="AJ163" s="450"/>
      <c r="AK163" s="450"/>
      <c r="AL163" s="451"/>
      <c r="AM163" s="449"/>
      <c r="AN163" s="450"/>
      <c r="AO163" s="450"/>
      <c r="AP163" s="451"/>
      <c r="AQ163" s="449"/>
      <c r="AR163" s="450"/>
      <c r="AS163" s="450"/>
      <c r="AT163" s="451"/>
      <c r="AU163" s="449"/>
      <c r="AV163" s="450"/>
      <c r="AW163" s="450"/>
      <c r="AX163" s="451"/>
      <c r="AY163" s="449"/>
      <c r="AZ163" s="450"/>
      <c r="BA163" s="450"/>
      <c r="BB163" s="451"/>
      <c r="BC163" s="449"/>
      <c r="BD163" s="450"/>
      <c r="BE163" s="450"/>
      <c r="BF163" s="451"/>
      <c r="BG163" s="449"/>
      <c r="BH163" s="450"/>
      <c r="BI163" s="450"/>
      <c r="BJ163" s="451"/>
      <c r="BK163" s="449"/>
      <c r="BL163" s="450"/>
      <c r="BM163" s="450"/>
      <c r="BN163" s="451"/>
      <c r="BO163" s="452" t="str">
        <f t="shared" si="165"/>
        <v>n.é.</v>
      </c>
      <c r="BP163" s="453"/>
    </row>
    <row r="164" spans="1:68" ht="20.100000000000001" customHeight="1">
      <c r="A164" s="438" t="s">
        <v>820</v>
      </c>
      <c r="B164" s="439"/>
      <c r="C164" s="454" t="s">
        <v>425</v>
      </c>
      <c r="D164" s="455"/>
      <c r="E164" s="455"/>
      <c r="F164" s="455"/>
      <c r="G164" s="455"/>
      <c r="H164" s="455"/>
      <c r="I164" s="455"/>
      <c r="J164" s="455"/>
      <c r="K164" s="455"/>
      <c r="L164" s="455"/>
      <c r="M164" s="455"/>
      <c r="N164" s="455"/>
      <c r="O164" s="455"/>
      <c r="P164" s="455"/>
      <c r="Q164" s="455"/>
      <c r="R164" s="455"/>
      <c r="S164" s="455"/>
      <c r="T164" s="455"/>
      <c r="U164" s="455"/>
      <c r="V164" s="455"/>
      <c r="W164" s="455"/>
      <c r="X164" s="455"/>
      <c r="Y164" s="455"/>
      <c r="Z164" s="455"/>
      <c r="AA164" s="455"/>
      <c r="AB164" s="456"/>
      <c r="AC164" s="385" t="s">
        <v>132</v>
      </c>
      <c r="AD164" s="386"/>
      <c r="AE164" s="471" t="str">
        <f t="shared" si="225"/>
        <v/>
      </c>
      <c r="AF164" s="472"/>
      <c r="AG164" s="472"/>
      <c r="AH164" s="473"/>
      <c r="AI164" s="449"/>
      <c r="AJ164" s="450"/>
      <c r="AK164" s="450"/>
      <c r="AL164" s="451"/>
      <c r="AM164" s="449"/>
      <c r="AN164" s="450"/>
      <c r="AO164" s="450"/>
      <c r="AP164" s="451"/>
      <c r="AQ164" s="449"/>
      <c r="AR164" s="450"/>
      <c r="AS164" s="450"/>
      <c r="AT164" s="451"/>
      <c r="AU164" s="449"/>
      <c r="AV164" s="450"/>
      <c r="AW164" s="450"/>
      <c r="AX164" s="451"/>
      <c r="AY164" s="449"/>
      <c r="AZ164" s="450"/>
      <c r="BA164" s="450"/>
      <c r="BB164" s="451"/>
      <c r="BC164" s="449"/>
      <c r="BD164" s="450"/>
      <c r="BE164" s="450"/>
      <c r="BF164" s="451"/>
      <c r="BG164" s="449"/>
      <c r="BH164" s="450"/>
      <c r="BI164" s="450"/>
      <c r="BJ164" s="451"/>
      <c r="BK164" s="449"/>
      <c r="BL164" s="450"/>
      <c r="BM164" s="450"/>
      <c r="BN164" s="451"/>
      <c r="BO164" s="452" t="str">
        <f t="shared" si="165"/>
        <v>n.é.</v>
      </c>
      <c r="BP164" s="453"/>
    </row>
    <row r="165" spans="1:68" ht="20.100000000000001" customHeight="1">
      <c r="A165" s="438" t="s">
        <v>821</v>
      </c>
      <c r="B165" s="439"/>
      <c r="C165" s="454" t="s">
        <v>424</v>
      </c>
      <c r="D165" s="455"/>
      <c r="E165" s="455"/>
      <c r="F165" s="455"/>
      <c r="G165" s="455"/>
      <c r="H165" s="455"/>
      <c r="I165" s="455"/>
      <c r="J165" s="455"/>
      <c r="K165" s="455"/>
      <c r="L165" s="455"/>
      <c r="M165" s="455"/>
      <c r="N165" s="455"/>
      <c r="O165" s="455"/>
      <c r="P165" s="455"/>
      <c r="Q165" s="455"/>
      <c r="R165" s="455"/>
      <c r="S165" s="455"/>
      <c r="T165" s="455"/>
      <c r="U165" s="455"/>
      <c r="V165" s="455"/>
      <c r="W165" s="455"/>
      <c r="X165" s="455"/>
      <c r="Y165" s="455"/>
      <c r="Z165" s="455"/>
      <c r="AA165" s="455"/>
      <c r="AB165" s="456"/>
      <c r="AC165" s="385" t="s">
        <v>133</v>
      </c>
      <c r="AD165" s="386"/>
      <c r="AE165" s="471" t="str">
        <f t="shared" si="225"/>
        <v/>
      </c>
      <c r="AF165" s="472"/>
      <c r="AG165" s="472"/>
      <c r="AH165" s="473"/>
      <c r="AI165" s="449"/>
      <c r="AJ165" s="450"/>
      <c r="AK165" s="450"/>
      <c r="AL165" s="451"/>
      <c r="AM165" s="449"/>
      <c r="AN165" s="450"/>
      <c r="AO165" s="450"/>
      <c r="AP165" s="451"/>
      <c r="AQ165" s="449"/>
      <c r="AR165" s="450"/>
      <c r="AS165" s="450"/>
      <c r="AT165" s="451"/>
      <c r="AU165" s="449"/>
      <c r="AV165" s="450"/>
      <c r="AW165" s="450"/>
      <c r="AX165" s="451"/>
      <c r="AY165" s="449"/>
      <c r="AZ165" s="450"/>
      <c r="BA165" s="450"/>
      <c r="BB165" s="451"/>
      <c r="BC165" s="449"/>
      <c r="BD165" s="450"/>
      <c r="BE165" s="450"/>
      <c r="BF165" s="451"/>
      <c r="BG165" s="449"/>
      <c r="BH165" s="450"/>
      <c r="BI165" s="450"/>
      <c r="BJ165" s="451"/>
      <c r="BK165" s="449"/>
      <c r="BL165" s="450"/>
      <c r="BM165" s="450"/>
      <c r="BN165" s="451"/>
      <c r="BO165" s="452" t="str">
        <f t="shared" si="165"/>
        <v>n.é.</v>
      </c>
      <c r="BP165" s="453"/>
    </row>
    <row r="166" spans="1:68" ht="20.100000000000001" customHeight="1">
      <c r="A166" s="438" t="s">
        <v>822</v>
      </c>
      <c r="B166" s="439"/>
      <c r="C166" s="454" t="s">
        <v>423</v>
      </c>
      <c r="D166" s="455"/>
      <c r="E166" s="455"/>
      <c r="F166" s="455"/>
      <c r="G166" s="455"/>
      <c r="H166" s="455"/>
      <c r="I166" s="455"/>
      <c r="J166" s="455"/>
      <c r="K166" s="455"/>
      <c r="L166" s="455"/>
      <c r="M166" s="455"/>
      <c r="N166" s="455"/>
      <c r="O166" s="455"/>
      <c r="P166" s="455"/>
      <c r="Q166" s="455"/>
      <c r="R166" s="455"/>
      <c r="S166" s="455"/>
      <c r="T166" s="455"/>
      <c r="U166" s="455"/>
      <c r="V166" s="455"/>
      <c r="W166" s="455"/>
      <c r="X166" s="455"/>
      <c r="Y166" s="455"/>
      <c r="Z166" s="455"/>
      <c r="AA166" s="455"/>
      <c r="AB166" s="456"/>
      <c r="AC166" s="385" t="s">
        <v>134</v>
      </c>
      <c r="AD166" s="386"/>
      <c r="AE166" s="471" t="str">
        <f t="shared" si="225"/>
        <v/>
      </c>
      <c r="AF166" s="472"/>
      <c r="AG166" s="472"/>
      <c r="AH166" s="473"/>
      <c r="AI166" s="449"/>
      <c r="AJ166" s="450"/>
      <c r="AK166" s="450"/>
      <c r="AL166" s="451"/>
      <c r="AM166" s="449"/>
      <c r="AN166" s="450"/>
      <c r="AO166" s="450"/>
      <c r="AP166" s="451"/>
      <c r="AQ166" s="449"/>
      <c r="AR166" s="450"/>
      <c r="AS166" s="450"/>
      <c r="AT166" s="451"/>
      <c r="AU166" s="449"/>
      <c r="AV166" s="450"/>
      <c r="AW166" s="450"/>
      <c r="AX166" s="451"/>
      <c r="AY166" s="449"/>
      <c r="AZ166" s="450"/>
      <c r="BA166" s="450"/>
      <c r="BB166" s="451"/>
      <c r="BC166" s="449"/>
      <c r="BD166" s="450"/>
      <c r="BE166" s="450"/>
      <c r="BF166" s="451"/>
      <c r="BG166" s="449"/>
      <c r="BH166" s="450"/>
      <c r="BI166" s="450"/>
      <c r="BJ166" s="451"/>
      <c r="BK166" s="449"/>
      <c r="BL166" s="450"/>
      <c r="BM166" s="450"/>
      <c r="BN166" s="451"/>
      <c r="BO166" s="452" t="str">
        <f t="shared" si="165"/>
        <v>n.é.</v>
      </c>
      <c r="BP166" s="453"/>
    </row>
    <row r="167" spans="1:68" ht="20.100000000000001" customHeight="1">
      <c r="A167" s="438" t="s">
        <v>823</v>
      </c>
      <c r="B167" s="439"/>
      <c r="C167" s="454" t="s">
        <v>143</v>
      </c>
      <c r="D167" s="455"/>
      <c r="E167" s="455"/>
      <c r="F167" s="455"/>
      <c r="G167" s="455"/>
      <c r="H167" s="455"/>
      <c r="I167" s="455"/>
      <c r="J167" s="455"/>
      <c r="K167" s="455"/>
      <c r="L167" s="455"/>
      <c r="M167" s="455"/>
      <c r="N167" s="455"/>
      <c r="O167" s="455"/>
      <c r="P167" s="455"/>
      <c r="Q167" s="455"/>
      <c r="R167" s="455"/>
      <c r="S167" s="455"/>
      <c r="T167" s="455"/>
      <c r="U167" s="455"/>
      <c r="V167" s="455"/>
      <c r="W167" s="455"/>
      <c r="X167" s="455"/>
      <c r="Y167" s="455"/>
      <c r="Z167" s="455"/>
      <c r="AA167" s="455"/>
      <c r="AB167" s="456"/>
      <c r="AC167" s="385" t="s">
        <v>135</v>
      </c>
      <c r="AD167" s="386"/>
      <c r="AE167" s="471" t="str">
        <f t="shared" si="225"/>
        <v/>
      </c>
      <c r="AF167" s="472"/>
      <c r="AG167" s="472"/>
      <c r="AH167" s="473"/>
      <c r="AI167" s="449"/>
      <c r="AJ167" s="450"/>
      <c r="AK167" s="450"/>
      <c r="AL167" s="451"/>
      <c r="AM167" s="449"/>
      <c r="AN167" s="450"/>
      <c r="AO167" s="450"/>
      <c r="AP167" s="451"/>
      <c r="AQ167" s="449"/>
      <c r="AR167" s="450"/>
      <c r="AS167" s="450"/>
      <c r="AT167" s="451"/>
      <c r="AU167" s="449"/>
      <c r="AV167" s="450"/>
      <c r="AW167" s="450"/>
      <c r="AX167" s="451"/>
      <c r="AY167" s="449"/>
      <c r="AZ167" s="450"/>
      <c r="BA167" s="450"/>
      <c r="BB167" s="451"/>
      <c r="BC167" s="449"/>
      <c r="BD167" s="450"/>
      <c r="BE167" s="450"/>
      <c r="BF167" s="451"/>
      <c r="BG167" s="449"/>
      <c r="BH167" s="450"/>
      <c r="BI167" s="450"/>
      <c r="BJ167" s="451"/>
      <c r="BK167" s="449"/>
      <c r="BL167" s="450"/>
      <c r="BM167" s="450"/>
      <c r="BN167" s="451"/>
      <c r="BO167" s="452" t="str">
        <f t="shared" si="165"/>
        <v>n.é.</v>
      </c>
      <c r="BP167" s="453"/>
    </row>
    <row r="168" spans="1:68" ht="20.100000000000001" customHeight="1">
      <c r="A168" s="438" t="s">
        <v>824</v>
      </c>
      <c r="B168" s="439"/>
      <c r="C168" s="454" t="s">
        <v>422</v>
      </c>
      <c r="D168" s="455"/>
      <c r="E168" s="455"/>
      <c r="F168" s="455"/>
      <c r="G168" s="455"/>
      <c r="H168" s="455"/>
      <c r="I168" s="455"/>
      <c r="J168" s="455"/>
      <c r="K168" s="455"/>
      <c r="L168" s="455"/>
      <c r="M168" s="455"/>
      <c r="N168" s="455"/>
      <c r="O168" s="455"/>
      <c r="P168" s="455"/>
      <c r="Q168" s="455"/>
      <c r="R168" s="455"/>
      <c r="S168" s="455"/>
      <c r="T168" s="455"/>
      <c r="U168" s="455"/>
      <c r="V168" s="455"/>
      <c r="W168" s="455"/>
      <c r="X168" s="455"/>
      <c r="Y168" s="455"/>
      <c r="Z168" s="455"/>
      <c r="AA168" s="455"/>
      <c r="AB168" s="456"/>
      <c r="AC168" s="385" t="s">
        <v>136</v>
      </c>
      <c r="AD168" s="386"/>
      <c r="AE168" s="471" t="str">
        <f t="shared" si="225"/>
        <v/>
      </c>
      <c r="AF168" s="472"/>
      <c r="AG168" s="472"/>
      <c r="AH168" s="473"/>
      <c r="AI168" s="449"/>
      <c r="AJ168" s="450"/>
      <c r="AK168" s="450"/>
      <c r="AL168" s="451"/>
      <c r="AM168" s="449"/>
      <c r="AN168" s="450"/>
      <c r="AO168" s="450"/>
      <c r="AP168" s="451"/>
      <c r="AQ168" s="449"/>
      <c r="AR168" s="450"/>
      <c r="AS168" s="450"/>
      <c r="AT168" s="451"/>
      <c r="AU168" s="449"/>
      <c r="AV168" s="450"/>
      <c r="AW168" s="450"/>
      <c r="AX168" s="451"/>
      <c r="AY168" s="449"/>
      <c r="AZ168" s="450"/>
      <c r="BA168" s="450"/>
      <c r="BB168" s="451"/>
      <c r="BC168" s="449"/>
      <c r="BD168" s="450"/>
      <c r="BE168" s="450"/>
      <c r="BF168" s="451"/>
      <c r="BG168" s="449"/>
      <c r="BH168" s="450"/>
      <c r="BI168" s="450"/>
      <c r="BJ168" s="451"/>
      <c r="BK168" s="449"/>
      <c r="BL168" s="450"/>
      <c r="BM168" s="450"/>
      <c r="BN168" s="451"/>
      <c r="BO168" s="452" t="str">
        <f t="shared" si="165"/>
        <v>n.é.</v>
      </c>
      <c r="BP168" s="453"/>
    </row>
    <row r="169" spans="1:68" ht="20.100000000000001" customHeight="1">
      <c r="A169" s="438" t="s">
        <v>825</v>
      </c>
      <c r="B169" s="439"/>
      <c r="C169" s="454" t="s">
        <v>421</v>
      </c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6"/>
      <c r="AC169" s="385" t="s">
        <v>137</v>
      </c>
      <c r="AD169" s="386"/>
      <c r="AE169" s="471" t="str">
        <f t="shared" si="225"/>
        <v/>
      </c>
      <c r="AF169" s="472"/>
      <c r="AG169" s="472"/>
      <c r="AH169" s="473"/>
      <c r="AI169" s="449"/>
      <c r="AJ169" s="450"/>
      <c r="AK169" s="450"/>
      <c r="AL169" s="451"/>
      <c r="AM169" s="449"/>
      <c r="AN169" s="450"/>
      <c r="AO169" s="450"/>
      <c r="AP169" s="451"/>
      <c r="AQ169" s="449"/>
      <c r="AR169" s="450"/>
      <c r="AS169" s="450"/>
      <c r="AT169" s="451"/>
      <c r="AU169" s="449"/>
      <c r="AV169" s="450"/>
      <c r="AW169" s="450"/>
      <c r="AX169" s="451"/>
      <c r="AY169" s="449"/>
      <c r="AZ169" s="450"/>
      <c r="BA169" s="450"/>
      <c r="BB169" s="451"/>
      <c r="BC169" s="449"/>
      <c r="BD169" s="450"/>
      <c r="BE169" s="450"/>
      <c r="BF169" s="451"/>
      <c r="BG169" s="449"/>
      <c r="BH169" s="450"/>
      <c r="BI169" s="450"/>
      <c r="BJ169" s="451"/>
      <c r="BK169" s="449"/>
      <c r="BL169" s="450"/>
      <c r="BM169" s="450"/>
      <c r="BN169" s="451"/>
      <c r="BO169" s="452" t="str">
        <f t="shared" si="165"/>
        <v>n.é.</v>
      </c>
      <c r="BP169" s="453"/>
    </row>
    <row r="170" spans="1:68" ht="20.100000000000001" customHeight="1">
      <c r="A170" s="438" t="s">
        <v>826</v>
      </c>
      <c r="B170" s="439"/>
      <c r="C170" s="454" t="s">
        <v>144</v>
      </c>
      <c r="D170" s="455"/>
      <c r="E170" s="455"/>
      <c r="F170" s="455"/>
      <c r="G170" s="455"/>
      <c r="H170" s="455"/>
      <c r="I170" s="455"/>
      <c r="J170" s="455"/>
      <c r="K170" s="455"/>
      <c r="L170" s="455"/>
      <c r="M170" s="455"/>
      <c r="N170" s="455"/>
      <c r="O170" s="455"/>
      <c r="P170" s="455"/>
      <c r="Q170" s="455"/>
      <c r="R170" s="455"/>
      <c r="S170" s="455"/>
      <c r="T170" s="455"/>
      <c r="U170" s="455"/>
      <c r="V170" s="455"/>
      <c r="W170" s="455"/>
      <c r="X170" s="455"/>
      <c r="Y170" s="455"/>
      <c r="Z170" s="455"/>
      <c r="AA170" s="455"/>
      <c r="AB170" s="456"/>
      <c r="AC170" s="385" t="s">
        <v>138</v>
      </c>
      <c r="AD170" s="386"/>
      <c r="AE170" s="471" t="str">
        <f t="shared" si="225"/>
        <v/>
      </c>
      <c r="AF170" s="472"/>
      <c r="AG170" s="472"/>
      <c r="AH170" s="473"/>
      <c r="AI170" s="449"/>
      <c r="AJ170" s="450"/>
      <c r="AK170" s="450"/>
      <c r="AL170" s="451"/>
      <c r="AM170" s="449"/>
      <c r="AN170" s="450"/>
      <c r="AO170" s="450"/>
      <c r="AP170" s="451"/>
      <c r="AQ170" s="449"/>
      <c r="AR170" s="450"/>
      <c r="AS170" s="450"/>
      <c r="AT170" s="451"/>
      <c r="AU170" s="449"/>
      <c r="AV170" s="450"/>
      <c r="AW170" s="450"/>
      <c r="AX170" s="451"/>
      <c r="AY170" s="449"/>
      <c r="AZ170" s="450"/>
      <c r="BA170" s="450"/>
      <c r="BB170" s="451"/>
      <c r="BC170" s="449"/>
      <c r="BD170" s="450"/>
      <c r="BE170" s="450"/>
      <c r="BF170" s="451"/>
      <c r="BG170" s="449"/>
      <c r="BH170" s="450"/>
      <c r="BI170" s="450"/>
      <c r="BJ170" s="451"/>
      <c r="BK170" s="449"/>
      <c r="BL170" s="450"/>
      <c r="BM170" s="450"/>
      <c r="BN170" s="451"/>
      <c r="BO170" s="452" t="str">
        <f t="shared" si="165"/>
        <v>n.é.</v>
      </c>
      <c r="BP170" s="453"/>
    </row>
    <row r="171" spans="1:68" ht="20.100000000000001" customHeight="1">
      <c r="A171" s="438" t="s">
        <v>827</v>
      </c>
      <c r="B171" s="439"/>
      <c r="C171" s="495" t="s">
        <v>145</v>
      </c>
      <c r="D171" s="496"/>
      <c r="E171" s="496"/>
      <c r="F171" s="496"/>
      <c r="G171" s="496"/>
      <c r="H171" s="496"/>
      <c r="I171" s="496"/>
      <c r="J171" s="496"/>
      <c r="K171" s="496"/>
      <c r="L171" s="496"/>
      <c r="M171" s="496"/>
      <c r="N171" s="496"/>
      <c r="O171" s="496"/>
      <c r="P171" s="496"/>
      <c r="Q171" s="496"/>
      <c r="R171" s="496"/>
      <c r="S171" s="496"/>
      <c r="T171" s="496"/>
      <c r="U171" s="496"/>
      <c r="V171" s="496"/>
      <c r="W171" s="496"/>
      <c r="X171" s="496"/>
      <c r="Y171" s="496"/>
      <c r="Z171" s="496"/>
      <c r="AA171" s="496"/>
      <c r="AB171" s="497"/>
      <c r="AC171" s="385" t="s">
        <v>139</v>
      </c>
      <c r="AD171" s="386"/>
      <c r="AE171" s="471" t="str">
        <f t="shared" si="225"/>
        <v/>
      </c>
      <c r="AF171" s="472"/>
      <c r="AG171" s="472"/>
      <c r="AH171" s="473"/>
      <c r="AI171" s="449"/>
      <c r="AJ171" s="450"/>
      <c r="AK171" s="450"/>
      <c r="AL171" s="451"/>
      <c r="AM171" s="449"/>
      <c r="AN171" s="450"/>
      <c r="AO171" s="450"/>
      <c r="AP171" s="451"/>
      <c r="AQ171" s="449"/>
      <c r="AR171" s="450"/>
      <c r="AS171" s="450"/>
      <c r="AT171" s="451"/>
      <c r="AU171" s="449"/>
      <c r="AV171" s="450"/>
      <c r="AW171" s="450"/>
      <c r="AX171" s="451"/>
      <c r="AY171" s="449"/>
      <c r="AZ171" s="450"/>
      <c r="BA171" s="450"/>
      <c r="BB171" s="451"/>
      <c r="BC171" s="449"/>
      <c r="BD171" s="450"/>
      <c r="BE171" s="450"/>
      <c r="BF171" s="451"/>
      <c r="BG171" s="449"/>
      <c r="BH171" s="450"/>
      <c r="BI171" s="450"/>
      <c r="BJ171" s="451"/>
      <c r="BK171" s="449"/>
      <c r="BL171" s="450"/>
      <c r="BM171" s="450"/>
      <c r="BN171" s="451"/>
      <c r="BO171" s="452" t="str">
        <f t="shared" si="165"/>
        <v>n.é.</v>
      </c>
      <c r="BP171" s="453"/>
    </row>
    <row r="172" spans="1:68" ht="20.100000000000001" customHeight="1">
      <c r="A172" s="438" t="s">
        <v>828</v>
      </c>
      <c r="B172" s="439"/>
      <c r="C172" s="454" t="s">
        <v>795</v>
      </c>
      <c r="D172" s="455"/>
      <c r="E172" s="455"/>
      <c r="F172" s="455"/>
      <c r="G172" s="455"/>
      <c r="H172" s="455"/>
      <c r="I172" s="455"/>
      <c r="J172" s="455"/>
      <c r="K172" s="455"/>
      <c r="L172" s="455"/>
      <c r="M172" s="455"/>
      <c r="N172" s="455"/>
      <c r="O172" s="455"/>
      <c r="P172" s="455"/>
      <c r="Q172" s="455"/>
      <c r="R172" s="45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456"/>
      <c r="AC172" s="385" t="s">
        <v>140</v>
      </c>
      <c r="AD172" s="457"/>
      <c r="AE172" s="471" t="str">
        <f t="shared" si="225"/>
        <v/>
      </c>
      <c r="AF172" s="472"/>
      <c r="AG172" s="472"/>
      <c r="AH172" s="473"/>
      <c r="AI172" s="449"/>
      <c r="AJ172" s="450"/>
      <c r="AK172" s="450"/>
      <c r="AL172" s="451"/>
      <c r="AM172" s="449"/>
      <c r="AN172" s="450"/>
      <c r="AO172" s="450"/>
      <c r="AP172" s="451"/>
      <c r="AQ172" s="449"/>
      <c r="AR172" s="450"/>
      <c r="AS172" s="450"/>
      <c r="AT172" s="451"/>
      <c r="AU172" s="449"/>
      <c r="AV172" s="450"/>
      <c r="AW172" s="450"/>
      <c r="AX172" s="451"/>
      <c r="AY172" s="449"/>
      <c r="AZ172" s="450"/>
      <c r="BA172" s="450"/>
      <c r="BB172" s="451"/>
      <c r="BC172" s="449"/>
      <c r="BD172" s="450"/>
      <c r="BE172" s="450"/>
      <c r="BF172" s="451"/>
      <c r="BG172" s="449"/>
      <c r="BH172" s="450"/>
      <c r="BI172" s="450"/>
      <c r="BJ172" s="451"/>
      <c r="BK172" s="449"/>
      <c r="BL172" s="450"/>
      <c r="BM172" s="450"/>
      <c r="BN172" s="451"/>
      <c r="BO172" s="452" t="str">
        <f t="shared" si="165"/>
        <v>n.é.</v>
      </c>
      <c r="BP172" s="453"/>
    </row>
    <row r="173" spans="1:68" ht="20.100000000000001" customHeight="1">
      <c r="A173" s="438" t="s">
        <v>829</v>
      </c>
      <c r="B173" s="439"/>
      <c r="C173" s="454" t="s">
        <v>146</v>
      </c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6"/>
      <c r="AC173" s="385" t="s">
        <v>141</v>
      </c>
      <c r="AD173" s="457"/>
      <c r="AE173" s="471" t="str">
        <f t="shared" si="225"/>
        <v/>
      </c>
      <c r="AF173" s="472"/>
      <c r="AG173" s="472"/>
      <c r="AH173" s="473"/>
      <c r="AI173" s="449"/>
      <c r="AJ173" s="450"/>
      <c r="AK173" s="450"/>
      <c r="AL173" s="451"/>
      <c r="AM173" s="449"/>
      <c r="AN173" s="450"/>
      <c r="AO173" s="450"/>
      <c r="AP173" s="451"/>
      <c r="AQ173" s="449"/>
      <c r="AR173" s="450"/>
      <c r="AS173" s="450"/>
      <c r="AT173" s="451"/>
      <c r="AU173" s="449"/>
      <c r="AV173" s="450"/>
      <c r="AW173" s="450"/>
      <c r="AX173" s="451"/>
      <c r="AY173" s="449"/>
      <c r="AZ173" s="450"/>
      <c r="BA173" s="450"/>
      <c r="BB173" s="451"/>
      <c r="BC173" s="449"/>
      <c r="BD173" s="450"/>
      <c r="BE173" s="450"/>
      <c r="BF173" s="451"/>
      <c r="BG173" s="449"/>
      <c r="BH173" s="450"/>
      <c r="BI173" s="450"/>
      <c r="BJ173" s="451"/>
      <c r="BK173" s="449"/>
      <c r="BL173" s="450"/>
      <c r="BM173" s="450"/>
      <c r="BN173" s="451"/>
      <c r="BO173" s="452" t="str">
        <f t="shared" si="165"/>
        <v>n.é.</v>
      </c>
      <c r="BP173" s="453"/>
    </row>
    <row r="174" spans="1:68" ht="20.100000000000001" customHeight="1">
      <c r="A174" s="438" t="s">
        <v>830</v>
      </c>
      <c r="B174" s="439"/>
      <c r="C174" s="495" t="s">
        <v>147</v>
      </c>
      <c r="D174" s="496"/>
      <c r="E174" s="496"/>
      <c r="F174" s="496"/>
      <c r="G174" s="496"/>
      <c r="H174" s="496"/>
      <c r="I174" s="496"/>
      <c r="J174" s="496"/>
      <c r="K174" s="496"/>
      <c r="L174" s="496"/>
      <c r="M174" s="496"/>
      <c r="N174" s="496"/>
      <c r="O174" s="496"/>
      <c r="P174" s="496"/>
      <c r="Q174" s="496"/>
      <c r="R174" s="496"/>
      <c r="S174" s="496"/>
      <c r="T174" s="496"/>
      <c r="U174" s="496"/>
      <c r="V174" s="496"/>
      <c r="W174" s="496"/>
      <c r="X174" s="496"/>
      <c r="Y174" s="496"/>
      <c r="Z174" s="496"/>
      <c r="AA174" s="496"/>
      <c r="AB174" s="497"/>
      <c r="AC174" s="385" t="s">
        <v>796</v>
      </c>
      <c r="AD174" s="386"/>
      <c r="AE174" s="471" t="str">
        <f t="shared" si="225"/>
        <v/>
      </c>
      <c r="AF174" s="472"/>
      <c r="AG174" s="472"/>
      <c r="AH174" s="473"/>
      <c r="AI174" s="449"/>
      <c r="AJ174" s="450"/>
      <c r="AK174" s="450"/>
      <c r="AL174" s="451"/>
      <c r="AM174" s="449"/>
      <c r="AN174" s="450"/>
      <c r="AO174" s="450"/>
      <c r="AP174" s="451"/>
      <c r="AQ174" s="449"/>
      <c r="AR174" s="450"/>
      <c r="AS174" s="450"/>
      <c r="AT174" s="451"/>
      <c r="AU174" s="446" t="s">
        <v>710</v>
      </c>
      <c r="AV174" s="447"/>
      <c r="AW174" s="447"/>
      <c r="AX174" s="448"/>
      <c r="AY174" s="446" t="s">
        <v>710</v>
      </c>
      <c r="AZ174" s="447"/>
      <c r="BA174" s="447"/>
      <c r="BB174" s="448"/>
      <c r="BC174" s="446" t="s">
        <v>710</v>
      </c>
      <c r="BD174" s="447"/>
      <c r="BE174" s="447"/>
      <c r="BF174" s="448"/>
      <c r="BG174" s="446" t="s">
        <v>710</v>
      </c>
      <c r="BH174" s="447"/>
      <c r="BI174" s="447"/>
      <c r="BJ174" s="448"/>
      <c r="BK174" s="446" t="s">
        <v>710</v>
      </c>
      <c r="BL174" s="447"/>
      <c r="BM174" s="447"/>
      <c r="BN174" s="448"/>
      <c r="BO174" s="487" t="s">
        <v>713</v>
      </c>
      <c r="BP174" s="488"/>
    </row>
    <row r="175" spans="1:68" ht="20.100000000000001" customHeight="1">
      <c r="A175" s="522" t="s">
        <v>831</v>
      </c>
      <c r="B175" s="523"/>
      <c r="C175" s="498" t="s">
        <v>918</v>
      </c>
      <c r="D175" s="499"/>
      <c r="E175" s="499"/>
      <c r="F175" s="499"/>
      <c r="G175" s="499"/>
      <c r="H175" s="499"/>
      <c r="I175" s="499"/>
      <c r="J175" s="499"/>
      <c r="K175" s="499"/>
      <c r="L175" s="499"/>
      <c r="M175" s="499"/>
      <c r="N175" s="499"/>
      <c r="O175" s="499"/>
      <c r="P175" s="499"/>
      <c r="Q175" s="499"/>
      <c r="R175" s="499"/>
      <c r="S175" s="499"/>
      <c r="T175" s="499"/>
      <c r="U175" s="499"/>
      <c r="V175" s="499"/>
      <c r="W175" s="499"/>
      <c r="X175" s="499"/>
      <c r="Y175" s="499"/>
      <c r="Z175" s="499"/>
      <c r="AA175" s="499"/>
      <c r="AB175" s="500"/>
      <c r="AC175" s="501" t="s">
        <v>59</v>
      </c>
      <c r="AD175" s="502"/>
      <c r="AE175" s="461">
        <f>SUM(AE160:AH174)</f>
        <v>0</v>
      </c>
      <c r="AF175" s="462"/>
      <c r="AG175" s="462"/>
      <c r="AH175" s="463"/>
      <c r="AI175" s="461">
        <f t="shared" ref="AI175" si="226">SUM(AI160:AL174)</f>
        <v>0</v>
      </c>
      <c r="AJ175" s="462"/>
      <c r="AK175" s="462"/>
      <c r="AL175" s="463"/>
      <c r="AM175" s="461">
        <f t="shared" ref="AM175" si="227">SUM(AM160:AP174)</f>
        <v>0</v>
      </c>
      <c r="AN175" s="462"/>
      <c r="AO175" s="462"/>
      <c r="AP175" s="463"/>
      <c r="AQ175" s="461">
        <f t="shared" ref="AQ175" si="228">SUM(AQ160:AT174)</f>
        <v>0</v>
      </c>
      <c r="AR175" s="462"/>
      <c r="AS175" s="462"/>
      <c r="AT175" s="463"/>
      <c r="AU175" s="461">
        <f t="shared" ref="AU175" si="229">SUM(AU160:AX174)</f>
        <v>0</v>
      </c>
      <c r="AV175" s="462"/>
      <c r="AW175" s="462"/>
      <c r="AX175" s="463"/>
      <c r="AY175" s="461">
        <f t="shared" ref="AY175" si="230">SUM(AY160:BB174)</f>
        <v>0</v>
      </c>
      <c r="AZ175" s="462"/>
      <c r="BA175" s="462"/>
      <c r="BB175" s="463"/>
      <c r="BC175" s="461">
        <f t="shared" ref="BC175" si="231">SUM(BC160:BF174)</f>
        <v>0</v>
      </c>
      <c r="BD175" s="462"/>
      <c r="BE175" s="462"/>
      <c r="BF175" s="463"/>
      <c r="BG175" s="461">
        <f t="shared" ref="BG175" si="232">SUM(BG160:BJ174)</f>
        <v>0</v>
      </c>
      <c r="BH175" s="462"/>
      <c r="BI175" s="462"/>
      <c r="BJ175" s="463"/>
      <c r="BK175" s="461">
        <f t="shared" ref="BK175" si="233">SUM(BK160:BN174)</f>
        <v>0</v>
      </c>
      <c r="BL175" s="462"/>
      <c r="BM175" s="462"/>
      <c r="BN175" s="463"/>
      <c r="BO175" s="444" t="str">
        <f t="shared" si="165"/>
        <v>n.é.</v>
      </c>
      <c r="BP175" s="445"/>
    </row>
    <row r="176" spans="1:68" ht="20.100000000000001" customHeight="1">
      <c r="A176" s="438" t="s">
        <v>832</v>
      </c>
      <c r="B176" s="439"/>
      <c r="C176" s="527" t="s">
        <v>148</v>
      </c>
      <c r="D176" s="528"/>
      <c r="E176" s="528"/>
      <c r="F176" s="528"/>
      <c r="G176" s="528"/>
      <c r="H176" s="528"/>
      <c r="I176" s="528"/>
      <c r="J176" s="528"/>
      <c r="K176" s="528"/>
      <c r="L176" s="528"/>
      <c r="M176" s="528"/>
      <c r="N176" s="528"/>
      <c r="O176" s="528"/>
      <c r="P176" s="528"/>
      <c r="Q176" s="528"/>
      <c r="R176" s="528"/>
      <c r="S176" s="528"/>
      <c r="T176" s="528"/>
      <c r="U176" s="528"/>
      <c r="V176" s="528"/>
      <c r="W176" s="528"/>
      <c r="X176" s="528"/>
      <c r="Y176" s="528"/>
      <c r="Z176" s="528"/>
      <c r="AA176" s="528"/>
      <c r="AB176" s="529"/>
      <c r="AC176" s="385" t="s">
        <v>124</v>
      </c>
      <c r="AD176" s="386"/>
      <c r="AE176" s="471" t="str">
        <f t="shared" ref="AE176" si="234">IF(SUM(AI176:AP176)=0,"",SUM(AI176:AP176))</f>
        <v/>
      </c>
      <c r="AF176" s="472"/>
      <c r="AG176" s="472"/>
      <c r="AH176" s="473"/>
      <c r="AI176" s="449"/>
      <c r="AJ176" s="450"/>
      <c r="AK176" s="450"/>
      <c r="AL176" s="451"/>
      <c r="AM176" s="449"/>
      <c r="AN176" s="450"/>
      <c r="AO176" s="450"/>
      <c r="AP176" s="451"/>
      <c r="AQ176" s="449"/>
      <c r="AR176" s="450"/>
      <c r="AS176" s="450"/>
      <c r="AT176" s="451"/>
      <c r="AU176" s="449"/>
      <c r="AV176" s="450"/>
      <c r="AW176" s="450"/>
      <c r="AX176" s="451"/>
      <c r="AY176" s="449"/>
      <c r="AZ176" s="450"/>
      <c r="BA176" s="450"/>
      <c r="BB176" s="451"/>
      <c r="BC176" s="449"/>
      <c r="BD176" s="450"/>
      <c r="BE176" s="450"/>
      <c r="BF176" s="451"/>
      <c r="BG176" s="449"/>
      <c r="BH176" s="450"/>
      <c r="BI176" s="450"/>
      <c r="BJ176" s="451"/>
      <c r="BK176" s="449"/>
      <c r="BL176" s="450"/>
      <c r="BM176" s="450"/>
      <c r="BN176" s="451"/>
      <c r="BO176" s="452" t="str">
        <f t="shared" si="165"/>
        <v>n.é.</v>
      </c>
      <c r="BP176" s="453"/>
    </row>
    <row r="177" spans="1:68" ht="20.100000000000001" customHeight="1">
      <c r="A177" s="438" t="s">
        <v>833</v>
      </c>
      <c r="B177" s="439"/>
      <c r="C177" s="527" t="s">
        <v>149</v>
      </c>
      <c r="D177" s="528"/>
      <c r="E177" s="528"/>
      <c r="F177" s="528"/>
      <c r="G177" s="528"/>
      <c r="H177" s="528"/>
      <c r="I177" s="528"/>
      <c r="J177" s="528"/>
      <c r="K177" s="528"/>
      <c r="L177" s="528"/>
      <c r="M177" s="528"/>
      <c r="N177" s="528"/>
      <c r="O177" s="528"/>
      <c r="P177" s="528"/>
      <c r="Q177" s="528"/>
      <c r="R177" s="528"/>
      <c r="S177" s="528"/>
      <c r="T177" s="528"/>
      <c r="U177" s="528"/>
      <c r="V177" s="528"/>
      <c r="W177" s="528"/>
      <c r="X177" s="528"/>
      <c r="Y177" s="528"/>
      <c r="Z177" s="528"/>
      <c r="AA177" s="528"/>
      <c r="AB177" s="529"/>
      <c r="AC177" s="385" t="s">
        <v>125</v>
      </c>
      <c r="AD177" s="386"/>
      <c r="AE177" s="471" t="str">
        <f t="shared" ref="AE177:AE182" si="235">IF(SUM(AI177:AP177)=0,"",SUM(AI177:AP177))</f>
        <v/>
      </c>
      <c r="AF177" s="472"/>
      <c r="AG177" s="472"/>
      <c r="AH177" s="473"/>
      <c r="AI177" s="449"/>
      <c r="AJ177" s="450"/>
      <c r="AK177" s="450"/>
      <c r="AL177" s="451"/>
      <c r="AM177" s="449"/>
      <c r="AN177" s="450"/>
      <c r="AO177" s="450"/>
      <c r="AP177" s="451"/>
      <c r="AQ177" s="449"/>
      <c r="AR177" s="450"/>
      <c r="AS177" s="450"/>
      <c r="AT177" s="451"/>
      <c r="AU177" s="449"/>
      <c r="AV177" s="450"/>
      <c r="AW177" s="450"/>
      <c r="AX177" s="451"/>
      <c r="AY177" s="449"/>
      <c r="AZ177" s="450"/>
      <c r="BA177" s="450"/>
      <c r="BB177" s="451"/>
      <c r="BC177" s="449"/>
      <c r="BD177" s="450"/>
      <c r="BE177" s="450"/>
      <c r="BF177" s="451"/>
      <c r="BG177" s="449"/>
      <c r="BH177" s="450"/>
      <c r="BI177" s="450"/>
      <c r="BJ177" s="451"/>
      <c r="BK177" s="449"/>
      <c r="BL177" s="450"/>
      <c r="BM177" s="450"/>
      <c r="BN177" s="451"/>
      <c r="BO177" s="452" t="str">
        <f t="shared" si="165"/>
        <v>n.é.</v>
      </c>
      <c r="BP177" s="453"/>
    </row>
    <row r="178" spans="1:68" ht="20.100000000000001" customHeight="1">
      <c r="A178" s="438" t="s">
        <v>834</v>
      </c>
      <c r="B178" s="439"/>
      <c r="C178" s="527" t="s">
        <v>150</v>
      </c>
      <c r="D178" s="528"/>
      <c r="E178" s="528"/>
      <c r="F178" s="528"/>
      <c r="G178" s="528"/>
      <c r="H178" s="528"/>
      <c r="I178" s="528"/>
      <c r="J178" s="528"/>
      <c r="K178" s="528"/>
      <c r="L178" s="528"/>
      <c r="M178" s="528"/>
      <c r="N178" s="528"/>
      <c r="O178" s="528"/>
      <c r="P178" s="528"/>
      <c r="Q178" s="528"/>
      <c r="R178" s="528"/>
      <c r="S178" s="528"/>
      <c r="T178" s="528"/>
      <c r="U178" s="528"/>
      <c r="V178" s="528"/>
      <c r="W178" s="528"/>
      <c r="X178" s="528"/>
      <c r="Y178" s="528"/>
      <c r="Z178" s="528"/>
      <c r="AA178" s="528"/>
      <c r="AB178" s="529"/>
      <c r="AC178" s="385" t="s">
        <v>126</v>
      </c>
      <c r="AD178" s="386"/>
      <c r="AE178" s="471">
        <f t="shared" si="235"/>
        <v>179</v>
      </c>
      <c r="AF178" s="472"/>
      <c r="AG178" s="472"/>
      <c r="AH178" s="473"/>
      <c r="AI178" s="449">
        <v>179</v>
      </c>
      <c r="AJ178" s="450"/>
      <c r="AK178" s="450"/>
      <c r="AL178" s="451"/>
      <c r="AM178" s="449"/>
      <c r="AN178" s="450"/>
      <c r="AO178" s="450"/>
      <c r="AP178" s="451"/>
      <c r="AQ178" s="449"/>
      <c r="AR178" s="450"/>
      <c r="AS178" s="450"/>
      <c r="AT178" s="451"/>
      <c r="AU178" s="449"/>
      <c r="AV178" s="450"/>
      <c r="AW178" s="450"/>
      <c r="AX178" s="451"/>
      <c r="AY178" s="449"/>
      <c r="AZ178" s="450"/>
      <c r="BA178" s="450"/>
      <c r="BB178" s="451"/>
      <c r="BC178" s="449"/>
      <c r="BD178" s="450"/>
      <c r="BE178" s="450"/>
      <c r="BF178" s="451"/>
      <c r="BG178" s="449"/>
      <c r="BH178" s="450"/>
      <c r="BI178" s="450"/>
      <c r="BJ178" s="451"/>
      <c r="BK178" s="449"/>
      <c r="BL178" s="450"/>
      <c r="BM178" s="450"/>
      <c r="BN178" s="451"/>
      <c r="BO178" s="452" t="str">
        <f t="shared" ref="BO178:BO229" si="236">IF(AQ178&gt;0,BK178/AQ178,"n.é.")</f>
        <v>n.é.</v>
      </c>
      <c r="BP178" s="453"/>
    </row>
    <row r="179" spans="1:68" ht="20.100000000000001" customHeight="1">
      <c r="A179" s="438" t="s">
        <v>835</v>
      </c>
      <c r="B179" s="439"/>
      <c r="C179" s="527" t="s">
        <v>151</v>
      </c>
      <c r="D179" s="528"/>
      <c r="E179" s="528"/>
      <c r="F179" s="528"/>
      <c r="G179" s="528"/>
      <c r="H179" s="528"/>
      <c r="I179" s="528"/>
      <c r="J179" s="528"/>
      <c r="K179" s="528"/>
      <c r="L179" s="528"/>
      <c r="M179" s="528"/>
      <c r="N179" s="528"/>
      <c r="O179" s="528"/>
      <c r="P179" s="528"/>
      <c r="Q179" s="528"/>
      <c r="R179" s="528"/>
      <c r="S179" s="528"/>
      <c r="T179" s="528"/>
      <c r="U179" s="528"/>
      <c r="V179" s="528"/>
      <c r="W179" s="528"/>
      <c r="X179" s="528"/>
      <c r="Y179" s="528"/>
      <c r="Z179" s="528"/>
      <c r="AA179" s="528"/>
      <c r="AB179" s="529"/>
      <c r="AC179" s="385" t="s">
        <v>127</v>
      </c>
      <c r="AD179" s="386"/>
      <c r="AE179" s="471">
        <f t="shared" si="235"/>
        <v>315</v>
      </c>
      <c r="AF179" s="472"/>
      <c r="AG179" s="472"/>
      <c r="AH179" s="473"/>
      <c r="AI179" s="449">
        <v>315</v>
      </c>
      <c r="AJ179" s="450"/>
      <c r="AK179" s="450"/>
      <c r="AL179" s="451"/>
      <c r="AM179" s="449"/>
      <c r="AN179" s="450"/>
      <c r="AO179" s="450"/>
      <c r="AP179" s="451"/>
      <c r="AQ179" s="449"/>
      <c r="AR179" s="450"/>
      <c r="AS179" s="450"/>
      <c r="AT179" s="451"/>
      <c r="AU179" s="449"/>
      <c r="AV179" s="450"/>
      <c r="AW179" s="450"/>
      <c r="AX179" s="451"/>
      <c r="AY179" s="449"/>
      <c r="AZ179" s="450"/>
      <c r="BA179" s="450"/>
      <c r="BB179" s="451"/>
      <c r="BC179" s="449"/>
      <c r="BD179" s="450"/>
      <c r="BE179" s="450"/>
      <c r="BF179" s="451"/>
      <c r="BG179" s="449"/>
      <c r="BH179" s="450"/>
      <c r="BI179" s="450"/>
      <c r="BJ179" s="451"/>
      <c r="BK179" s="449"/>
      <c r="BL179" s="450"/>
      <c r="BM179" s="450"/>
      <c r="BN179" s="451"/>
      <c r="BO179" s="452" t="str">
        <f t="shared" si="236"/>
        <v>n.é.</v>
      </c>
      <c r="BP179" s="453"/>
    </row>
    <row r="180" spans="1:68" ht="20.100000000000001" customHeight="1">
      <c r="A180" s="438" t="s">
        <v>836</v>
      </c>
      <c r="B180" s="439"/>
      <c r="C180" s="374" t="s">
        <v>152</v>
      </c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6"/>
      <c r="AC180" s="385" t="s">
        <v>128</v>
      </c>
      <c r="AD180" s="386"/>
      <c r="AE180" s="471" t="str">
        <f t="shared" si="235"/>
        <v/>
      </c>
      <c r="AF180" s="472"/>
      <c r="AG180" s="472"/>
      <c r="AH180" s="473"/>
      <c r="AI180" s="449"/>
      <c r="AJ180" s="450"/>
      <c r="AK180" s="450"/>
      <c r="AL180" s="451"/>
      <c r="AM180" s="449"/>
      <c r="AN180" s="450"/>
      <c r="AO180" s="450"/>
      <c r="AP180" s="451"/>
      <c r="AQ180" s="449"/>
      <c r="AR180" s="450"/>
      <c r="AS180" s="450"/>
      <c r="AT180" s="451"/>
      <c r="AU180" s="449"/>
      <c r="AV180" s="450"/>
      <c r="AW180" s="450"/>
      <c r="AX180" s="451"/>
      <c r="AY180" s="449"/>
      <c r="AZ180" s="450"/>
      <c r="BA180" s="450"/>
      <c r="BB180" s="451"/>
      <c r="BC180" s="449"/>
      <c r="BD180" s="450"/>
      <c r="BE180" s="450"/>
      <c r="BF180" s="451"/>
      <c r="BG180" s="449"/>
      <c r="BH180" s="450"/>
      <c r="BI180" s="450"/>
      <c r="BJ180" s="451"/>
      <c r="BK180" s="449"/>
      <c r="BL180" s="450"/>
      <c r="BM180" s="450"/>
      <c r="BN180" s="451"/>
      <c r="BO180" s="452" t="str">
        <f t="shared" si="236"/>
        <v>n.é.</v>
      </c>
      <c r="BP180" s="453"/>
    </row>
    <row r="181" spans="1:68" ht="20.100000000000001" customHeight="1">
      <c r="A181" s="438" t="s">
        <v>837</v>
      </c>
      <c r="B181" s="439"/>
      <c r="C181" s="374" t="s">
        <v>153</v>
      </c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6"/>
      <c r="AC181" s="385" t="s">
        <v>129</v>
      </c>
      <c r="AD181" s="386"/>
      <c r="AE181" s="471" t="str">
        <f t="shared" si="235"/>
        <v/>
      </c>
      <c r="AF181" s="472"/>
      <c r="AG181" s="472"/>
      <c r="AH181" s="473"/>
      <c r="AI181" s="449"/>
      <c r="AJ181" s="450"/>
      <c r="AK181" s="450"/>
      <c r="AL181" s="451"/>
      <c r="AM181" s="449"/>
      <c r="AN181" s="450"/>
      <c r="AO181" s="450"/>
      <c r="AP181" s="451"/>
      <c r="AQ181" s="449"/>
      <c r="AR181" s="450"/>
      <c r="AS181" s="450"/>
      <c r="AT181" s="451"/>
      <c r="AU181" s="449"/>
      <c r="AV181" s="450"/>
      <c r="AW181" s="450"/>
      <c r="AX181" s="451"/>
      <c r="AY181" s="449"/>
      <c r="AZ181" s="450"/>
      <c r="BA181" s="450"/>
      <c r="BB181" s="451"/>
      <c r="BC181" s="449"/>
      <c r="BD181" s="450"/>
      <c r="BE181" s="450"/>
      <c r="BF181" s="451"/>
      <c r="BG181" s="449"/>
      <c r="BH181" s="450"/>
      <c r="BI181" s="450"/>
      <c r="BJ181" s="451"/>
      <c r="BK181" s="449"/>
      <c r="BL181" s="450"/>
      <c r="BM181" s="450"/>
      <c r="BN181" s="451"/>
      <c r="BO181" s="452" t="str">
        <f t="shared" si="236"/>
        <v>n.é.</v>
      </c>
      <c r="BP181" s="453"/>
    </row>
    <row r="182" spans="1:68" ht="20.100000000000001" customHeight="1">
      <c r="A182" s="438" t="s">
        <v>838</v>
      </c>
      <c r="B182" s="439"/>
      <c r="C182" s="374" t="s">
        <v>154</v>
      </c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6"/>
      <c r="AC182" s="385" t="s">
        <v>130</v>
      </c>
      <c r="AD182" s="386"/>
      <c r="AE182" s="471">
        <f t="shared" si="235"/>
        <v>133</v>
      </c>
      <c r="AF182" s="472"/>
      <c r="AG182" s="472"/>
      <c r="AH182" s="473"/>
      <c r="AI182" s="449">
        <v>133</v>
      </c>
      <c r="AJ182" s="450"/>
      <c r="AK182" s="450"/>
      <c r="AL182" s="451"/>
      <c r="AM182" s="449"/>
      <c r="AN182" s="450"/>
      <c r="AO182" s="450"/>
      <c r="AP182" s="451"/>
      <c r="AQ182" s="449"/>
      <c r="AR182" s="450"/>
      <c r="AS182" s="450"/>
      <c r="AT182" s="451"/>
      <c r="AU182" s="449"/>
      <c r="AV182" s="450"/>
      <c r="AW182" s="450"/>
      <c r="AX182" s="451"/>
      <c r="AY182" s="449"/>
      <c r="AZ182" s="450"/>
      <c r="BA182" s="450"/>
      <c r="BB182" s="451"/>
      <c r="BC182" s="449"/>
      <c r="BD182" s="450"/>
      <c r="BE182" s="450"/>
      <c r="BF182" s="451"/>
      <c r="BG182" s="449"/>
      <c r="BH182" s="450"/>
      <c r="BI182" s="450"/>
      <c r="BJ182" s="451"/>
      <c r="BK182" s="449"/>
      <c r="BL182" s="450"/>
      <c r="BM182" s="450"/>
      <c r="BN182" s="451"/>
      <c r="BO182" s="452" t="str">
        <f t="shared" si="236"/>
        <v>n.é.</v>
      </c>
      <c r="BP182" s="453"/>
    </row>
    <row r="183" spans="1:68" s="3" customFormat="1" ht="20.100000000000001" customHeight="1">
      <c r="A183" s="522" t="s">
        <v>839</v>
      </c>
      <c r="B183" s="523"/>
      <c r="C183" s="466" t="s">
        <v>886</v>
      </c>
      <c r="D183" s="467"/>
      <c r="E183" s="467"/>
      <c r="F183" s="467"/>
      <c r="G183" s="467"/>
      <c r="H183" s="467"/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467"/>
      <c r="T183" s="467"/>
      <c r="U183" s="467"/>
      <c r="V183" s="467"/>
      <c r="W183" s="467"/>
      <c r="X183" s="467"/>
      <c r="Y183" s="467"/>
      <c r="Z183" s="467"/>
      <c r="AA183" s="467"/>
      <c r="AB183" s="468"/>
      <c r="AC183" s="501" t="s">
        <v>60</v>
      </c>
      <c r="AD183" s="502"/>
      <c r="AE183" s="461">
        <f>SUM(AE176:AH182)</f>
        <v>627</v>
      </c>
      <c r="AF183" s="462"/>
      <c r="AG183" s="462"/>
      <c r="AH183" s="463"/>
      <c r="AI183" s="461">
        <f>SUM(AI176:AL182)</f>
        <v>627</v>
      </c>
      <c r="AJ183" s="462"/>
      <c r="AK183" s="462"/>
      <c r="AL183" s="463"/>
      <c r="AM183" s="461">
        <f>SUM(AM176:AP182)</f>
        <v>0</v>
      </c>
      <c r="AN183" s="462"/>
      <c r="AO183" s="462"/>
      <c r="AP183" s="463"/>
      <c r="AQ183" s="461">
        <f t="shared" ref="AQ183" si="237">SUM(AQ176:AT182)</f>
        <v>0</v>
      </c>
      <c r="AR183" s="462"/>
      <c r="AS183" s="462"/>
      <c r="AT183" s="463"/>
      <c r="AU183" s="461">
        <f t="shared" ref="AU183" si="238">SUM(AU176:AX182)</f>
        <v>0</v>
      </c>
      <c r="AV183" s="462"/>
      <c r="AW183" s="462"/>
      <c r="AX183" s="463"/>
      <c r="AY183" s="461">
        <f t="shared" ref="AY183" si="239">SUM(AY176:BB182)</f>
        <v>0</v>
      </c>
      <c r="AZ183" s="462"/>
      <c r="BA183" s="462"/>
      <c r="BB183" s="463"/>
      <c r="BC183" s="461">
        <f t="shared" ref="BC183" si="240">SUM(BC176:BF182)</f>
        <v>0</v>
      </c>
      <c r="BD183" s="462"/>
      <c r="BE183" s="462"/>
      <c r="BF183" s="463"/>
      <c r="BG183" s="461">
        <f t="shared" ref="BG183" si="241">SUM(BG176:BJ182)</f>
        <v>0</v>
      </c>
      <c r="BH183" s="462"/>
      <c r="BI183" s="462"/>
      <c r="BJ183" s="463"/>
      <c r="BK183" s="461">
        <f t="shared" ref="BK183" si="242">SUM(BK176:BN182)</f>
        <v>0</v>
      </c>
      <c r="BL183" s="462"/>
      <c r="BM183" s="462"/>
      <c r="BN183" s="463"/>
      <c r="BO183" s="444" t="str">
        <f t="shared" si="236"/>
        <v>n.é.</v>
      </c>
      <c r="BP183" s="445"/>
    </row>
    <row r="184" spans="1:68" ht="20.100000000000001" customHeight="1">
      <c r="A184" s="438" t="s">
        <v>840</v>
      </c>
      <c r="B184" s="439"/>
      <c r="C184" s="397" t="s">
        <v>167</v>
      </c>
      <c r="D184" s="398"/>
      <c r="E184" s="398"/>
      <c r="F184" s="398"/>
      <c r="G184" s="398"/>
      <c r="H184" s="398"/>
      <c r="I184" s="398"/>
      <c r="J184" s="398"/>
      <c r="K184" s="398"/>
      <c r="L184" s="398"/>
      <c r="M184" s="398"/>
      <c r="N184" s="398"/>
      <c r="O184" s="398"/>
      <c r="P184" s="398"/>
      <c r="Q184" s="398"/>
      <c r="R184" s="398"/>
      <c r="S184" s="398"/>
      <c r="T184" s="398"/>
      <c r="U184" s="398"/>
      <c r="V184" s="398"/>
      <c r="W184" s="398"/>
      <c r="X184" s="398"/>
      <c r="Y184" s="398"/>
      <c r="Z184" s="398"/>
      <c r="AA184" s="398"/>
      <c r="AB184" s="399"/>
      <c r="AC184" s="385" t="s">
        <v>155</v>
      </c>
      <c r="AD184" s="386"/>
      <c r="AE184" s="471" t="str">
        <f t="shared" ref="AE184" si="243">IF(SUM(AI184:AP184)=0,"",SUM(AI184:AP184))</f>
        <v/>
      </c>
      <c r="AF184" s="472"/>
      <c r="AG184" s="472"/>
      <c r="AH184" s="473"/>
      <c r="AI184" s="449"/>
      <c r="AJ184" s="450"/>
      <c r="AK184" s="450"/>
      <c r="AL184" s="451"/>
      <c r="AM184" s="449"/>
      <c r="AN184" s="450"/>
      <c r="AO184" s="450"/>
      <c r="AP184" s="451"/>
      <c r="AQ184" s="449"/>
      <c r="AR184" s="450"/>
      <c r="AS184" s="450"/>
      <c r="AT184" s="451"/>
      <c r="AU184" s="449"/>
      <c r="AV184" s="450"/>
      <c r="AW184" s="450"/>
      <c r="AX184" s="451"/>
      <c r="AY184" s="449"/>
      <c r="AZ184" s="450"/>
      <c r="BA184" s="450"/>
      <c r="BB184" s="451"/>
      <c r="BC184" s="449"/>
      <c r="BD184" s="450"/>
      <c r="BE184" s="450"/>
      <c r="BF184" s="451"/>
      <c r="BG184" s="449"/>
      <c r="BH184" s="450"/>
      <c r="BI184" s="450"/>
      <c r="BJ184" s="451"/>
      <c r="BK184" s="449"/>
      <c r="BL184" s="450"/>
      <c r="BM184" s="450"/>
      <c r="BN184" s="451"/>
      <c r="BO184" s="452" t="str">
        <f t="shared" si="236"/>
        <v>n.é.</v>
      </c>
      <c r="BP184" s="453"/>
    </row>
    <row r="185" spans="1:68" ht="20.100000000000001" customHeight="1">
      <c r="A185" s="438" t="s">
        <v>841</v>
      </c>
      <c r="B185" s="439"/>
      <c r="C185" s="397" t="s">
        <v>168</v>
      </c>
      <c r="D185" s="398"/>
      <c r="E185" s="398"/>
      <c r="F185" s="398"/>
      <c r="G185" s="398"/>
      <c r="H185" s="398"/>
      <c r="I185" s="398"/>
      <c r="J185" s="398"/>
      <c r="K185" s="398"/>
      <c r="L185" s="398"/>
      <c r="M185" s="398"/>
      <c r="N185" s="398"/>
      <c r="O185" s="398"/>
      <c r="P185" s="398"/>
      <c r="Q185" s="398"/>
      <c r="R185" s="398"/>
      <c r="S185" s="398"/>
      <c r="T185" s="398"/>
      <c r="U185" s="398"/>
      <c r="V185" s="398"/>
      <c r="W185" s="398"/>
      <c r="X185" s="398"/>
      <c r="Y185" s="398"/>
      <c r="Z185" s="398"/>
      <c r="AA185" s="398"/>
      <c r="AB185" s="399"/>
      <c r="AC185" s="385" t="s">
        <v>156</v>
      </c>
      <c r="AD185" s="386"/>
      <c r="AE185" s="471" t="str">
        <f t="shared" ref="AE185:AE187" si="244">IF(SUM(AI185:AP185)=0,"",SUM(AI185:AP185))</f>
        <v/>
      </c>
      <c r="AF185" s="472"/>
      <c r="AG185" s="472"/>
      <c r="AH185" s="473"/>
      <c r="AI185" s="449"/>
      <c r="AJ185" s="450"/>
      <c r="AK185" s="450"/>
      <c r="AL185" s="451"/>
      <c r="AM185" s="449"/>
      <c r="AN185" s="450"/>
      <c r="AO185" s="450"/>
      <c r="AP185" s="451"/>
      <c r="AQ185" s="449"/>
      <c r="AR185" s="450"/>
      <c r="AS185" s="450"/>
      <c r="AT185" s="451"/>
      <c r="AU185" s="449"/>
      <c r="AV185" s="450"/>
      <c r="AW185" s="450"/>
      <c r="AX185" s="451"/>
      <c r="AY185" s="449"/>
      <c r="AZ185" s="450"/>
      <c r="BA185" s="450"/>
      <c r="BB185" s="451"/>
      <c r="BC185" s="449"/>
      <c r="BD185" s="450"/>
      <c r="BE185" s="450"/>
      <c r="BF185" s="451"/>
      <c r="BG185" s="449"/>
      <c r="BH185" s="450"/>
      <c r="BI185" s="450"/>
      <c r="BJ185" s="451"/>
      <c r="BK185" s="449"/>
      <c r="BL185" s="450"/>
      <c r="BM185" s="450"/>
      <c r="BN185" s="451"/>
      <c r="BO185" s="452" t="str">
        <f t="shared" si="236"/>
        <v>n.é.</v>
      </c>
      <c r="BP185" s="453"/>
    </row>
    <row r="186" spans="1:68" ht="20.100000000000001" customHeight="1">
      <c r="A186" s="438" t="s">
        <v>842</v>
      </c>
      <c r="B186" s="439"/>
      <c r="C186" s="397" t="s">
        <v>169</v>
      </c>
      <c r="D186" s="398"/>
      <c r="E186" s="398"/>
      <c r="F186" s="398"/>
      <c r="G186" s="398"/>
      <c r="H186" s="398"/>
      <c r="I186" s="398"/>
      <c r="J186" s="398"/>
      <c r="K186" s="398"/>
      <c r="L186" s="398"/>
      <c r="M186" s="398"/>
      <c r="N186" s="398"/>
      <c r="O186" s="398"/>
      <c r="P186" s="398"/>
      <c r="Q186" s="398"/>
      <c r="R186" s="398"/>
      <c r="S186" s="398"/>
      <c r="T186" s="398"/>
      <c r="U186" s="398"/>
      <c r="V186" s="398"/>
      <c r="W186" s="398"/>
      <c r="X186" s="398"/>
      <c r="Y186" s="398"/>
      <c r="Z186" s="398"/>
      <c r="AA186" s="398"/>
      <c r="AB186" s="399"/>
      <c r="AC186" s="385" t="s">
        <v>157</v>
      </c>
      <c r="AD186" s="386"/>
      <c r="AE186" s="471" t="str">
        <f t="shared" si="244"/>
        <v/>
      </c>
      <c r="AF186" s="472"/>
      <c r="AG186" s="472"/>
      <c r="AH186" s="473"/>
      <c r="AI186" s="449"/>
      <c r="AJ186" s="450"/>
      <c r="AK186" s="450"/>
      <c r="AL186" s="451"/>
      <c r="AM186" s="449"/>
      <c r="AN186" s="450"/>
      <c r="AO186" s="450"/>
      <c r="AP186" s="451"/>
      <c r="AQ186" s="449"/>
      <c r="AR186" s="450"/>
      <c r="AS186" s="450"/>
      <c r="AT186" s="451"/>
      <c r="AU186" s="449"/>
      <c r="AV186" s="450"/>
      <c r="AW186" s="450"/>
      <c r="AX186" s="451"/>
      <c r="AY186" s="449"/>
      <c r="AZ186" s="450"/>
      <c r="BA186" s="450"/>
      <c r="BB186" s="451"/>
      <c r="BC186" s="449"/>
      <c r="BD186" s="450"/>
      <c r="BE186" s="450"/>
      <c r="BF186" s="451"/>
      <c r="BG186" s="449"/>
      <c r="BH186" s="450"/>
      <c r="BI186" s="450"/>
      <c r="BJ186" s="451"/>
      <c r="BK186" s="449"/>
      <c r="BL186" s="450"/>
      <c r="BM186" s="450"/>
      <c r="BN186" s="451"/>
      <c r="BO186" s="452" t="str">
        <f t="shared" si="236"/>
        <v>n.é.</v>
      </c>
      <c r="BP186" s="453"/>
    </row>
    <row r="187" spans="1:68" ht="20.100000000000001" customHeight="1">
      <c r="A187" s="438" t="s">
        <v>843</v>
      </c>
      <c r="B187" s="439"/>
      <c r="C187" s="397" t="s">
        <v>170</v>
      </c>
      <c r="D187" s="398"/>
      <c r="E187" s="398"/>
      <c r="F187" s="398"/>
      <c r="G187" s="398"/>
      <c r="H187" s="398"/>
      <c r="I187" s="398"/>
      <c r="J187" s="398"/>
      <c r="K187" s="398"/>
      <c r="L187" s="398"/>
      <c r="M187" s="398"/>
      <c r="N187" s="398"/>
      <c r="O187" s="398"/>
      <c r="P187" s="398"/>
      <c r="Q187" s="398"/>
      <c r="R187" s="398"/>
      <c r="S187" s="398"/>
      <c r="T187" s="398"/>
      <c r="U187" s="398"/>
      <c r="V187" s="398"/>
      <c r="W187" s="398"/>
      <c r="X187" s="398"/>
      <c r="Y187" s="398"/>
      <c r="Z187" s="398"/>
      <c r="AA187" s="398"/>
      <c r="AB187" s="399"/>
      <c r="AC187" s="385" t="s">
        <v>158</v>
      </c>
      <c r="AD187" s="386"/>
      <c r="AE187" s="471" t="str">
        <f t="shared" si="244"/>
        <v/>
      </c>
      <c r="AF187" s="472"/>
      <c r="AG187" s="472"/>
      <c r="AH187" s="473"/>
      <c r="AI187" s="449"/>
      <c r="AJ187" s="450"/>
      <c r="AK187" s="450"/>
      <c r="AL187" s="451"/>
      <c r="AM187" s="449"/>
      <c r="AN187" s="450"/>
      <c r="AO187" s="450"/>
      <c r="AP187" s="451"/>
      <c r="AQ187" s="449"/>
      <c r="AR187" s="450"/>
      <c r="AS187" s="450"/>
      <c r="AT187" s="451"/>
      <c r="AU187" s="449"/>
      <c r="AV187" s="450"/>
      <c r="AW187" s="450"/>
      <c r="AX187" s="451"/>
      <c r="AY187" s="449"/>
      <c r="AZ187" s="450"/>
      <c r="BA187" s="450"/>
      <c r="BB187" s="451"/>
      <c r="BC187" s="449"/>
      <c r="BD187" s="450"/>
      <c r="BE187" s="450"/>
      <c r="BF187" s="451"/>
      <c r="BG187" s="449"/>
      <c r="BH187" s="450"/>
      <c r="BI187" s="450"/>
      <c r="BJ187" s="451"/>
      <c r="BK187" s="449"/>
      <c r="BL187" s="450"/>
      <c r="BM187" s="450"/>
      <c r="BN187" s="451"/>
      <c r="BO187" s="452" t="str">
        <f t="shared" si="236"/>
        <v>n.é.</v>
      </c>
      <c r="BP187" s="453"/>
    </row>
    <row r="188" spans="1:68" s="3" customFormat="1" ht="20.100000000000001" customHeight="1">
      <c r="A188" s="522" t="s">
        <v>844</v>
      </c>
      <c r="B188" s="523"/>
      <c r="C188" s="498" t="s">
        <v>887</v>
      </c>
      <c r="D188" s="499"/>
      <c r="E188" s="499"/>
      <c r="F188" s="499"/>
      <c r="G188" s="499"/>
      <c r="H188" s="499"/>
      <c r="I188" s="499"/>
      <c r="J188" s="499"/>
      <c r="K188" s="499"/>
      <c r="L188" s="499"/>
      <c r="M188" s="499"/>
      <c r="N188" s="499"/>
      <c r="O188" s="499"/>
      <c r="P188" s="499"/>
      <c r="Q188" s="499"/>
      <c r="R188" s="499"/>
      <c r="S188" s="499"/>
      <c r="T188" s="499"/>
      <c r="U188" s="499"/>
      <c r="V188" s="499"/>
      <c r="W188" s="499"/>
      <c r="X188" s="499"/>
      <c r="Y188" s="499"/>
      <c r="Z188" s="499"/>
      <c r="AA188" s="499"/>
      <c r="AB188" s="500"/>
      <c r="AC188" s="501" t="s">
        <v>61</v>
      </c>
      <c r="AD188" s="502"/>
      <c r="AE188" s="461">
        <f>SUM(AE184:AH187)</f>
        <v>0</v>
      </c>
      <c r="AF188" s="462"/>
      <c r="AG188" s="462"/>
      <c r="AH188" s="463"/>
      <c r="AI188" s="461">
        <f>SUM(AI184:AL187)</f>
        <v>0</v>
      </c>
      <c r="AJ188" s="462"/>
      <c r="AK188" s="462"/>
      <c r="AL188" s="463"/>
      <c r="AM188" s="461">
        <f>SUM(AM184:AP187)</f>
        <v>0</v>
      </c>
      <c r="AN188" s="462"/>
      <c r="AO188" s="462"/>
      <c r="AP188" s="463"/>
      <c r="AQ188" s="461">
        <f t="shared" ref="AQ188" si="245">SUM(AQ184:AT187)</f>
        <v>0</v>
      </c>
      <c r="AR188" s="462"/>
      <c r="AS188" s="462"/>
      <c r="AT188" s="463"/>
      <c r="AU188" s="461">
        <f t="shared" ref="AU188" si="246">SUM(AU184:AX187)</f>
        <v>0</v>
      </c>
      <c r="AV188" s="462"/>
      <c r="AW188" s="462"/>
      <c r="AX188" s="463"/>
      <c r="AY188" s="461">
        <f t="shared" ref="AY188" si="247">SUM(AY184:BB187)</f>
        <v>0</v>
      </c>
      <c r="AZ188" s="462"/>
      <c r="BA188" s="462"/>
      <c r="BB188" s="463"/>
      <c r="BC188" s="461">
        <f t="shared" ref="BC188" si="248">SUM(BC184:BF187)</f>
        <v>0</v>
      </c>
      <c r="BD188" s="462"/>
      <c r="BE188" s="462"/>
      <c r="BF188" s="463"/>
      <c r="BG188" s="461">
        <f t="shared" ref="BG188" si="249">SUM(BG184:BJ187)</f>
        <v>0</v>
      </c>
      <c r="BH188" s="462"/>
      <c r="BI188" s="462"/>
      <c r="BJ188" s="463"/>
      <c r="BK188" s="461">
        <f t="shared" ref="BK188" si="250">SUM(BK184:BN187)</f>
        <v>0</v>
      </c>
      <c r="BL188" s="462"/>
      <c r="BM188" s="462"/>
      <c r="BN188" s="463"/>
      <c r="BO188" s="444" t="str">
        <f t="shared" si="236"/>
        <v>n.é.</v>
      </c>
      <c r="BP188" s="445"/>
    </row>
    <row r="189" spans="1:68" ht="20.100000000000001" customHeight="1">
      <c r="A189" s="438" t="s">
        <v>845</v>
      </c>
      <c r="B189" s="439"/>
      <c r="C189" s="397" t="s">
        <v>416</v>
      </c>
      <c r="D189" s="398"/>
      <c r="E189" s="398"/>
      <c r="F189" s="398"/>
      <c r="G189" s="398"/>
      <c r="H189" s="398"/>
      <c r="I189" s="398"/>
      <c r="J189" s="398"/>
      <c r="K189" s="398"/>
      <c r="L189" s="398"/>
      <c r="M189" s="398"/>
      <c r="N189" s="398"/>
      <c r="O189" s="398"/>
      <c r="P189" s="398"/>
      <c r="Q189" s="398"/>
      <c r="R189" s="398"/>
      <c r="S189" s="398"/>
      <c r="T189" s="398"/>
      <c r="U189" s="398"/>
      <c r="V189" s="398"/>
      <c r="W189" s="398"/>
      <c r="X189" s="398"/>
      <c r="Y189" s="398"/>
      <c r="Z189" s="398"/>
      <c r="AA189" s="398"/>
      <c r="AB189" s="399"/>
      <c r="AC189" s="385" t="s">
        <v>159</v>
      </c>
      <c r="AD189" s="386"/>
      <c r="AE189" s="471" t="str">
        <f t="shared" ref="AE189" si="251">IF(SUM(AI189:AP189)=0,"",SUM(AI189:AP189))</f>
        <v/>
      </c>
      <c r="AF189" s="472"/>
      <c r="AG189" s="472"/>
      <c r="AH189" s="473"/>
      <c r="AI189" s="449"/>
      <c r="AJ189" s="450"/>
      <c r="AK189" s="450"/>
      <c r="AL189" s="451"/>
      <c r="AM189" s="449"/>
      <c r="AN189" s="450"/>
      <c r="AO189" s="450"/>
      <c r="AP189" s="451"/>
      <c r="AQ189" s="449"/>
      <c r="AR189" s="450"/>
      <c r="AS189" s="450"/>
      <c r="AT189" s="451"/>
      <c r="AU189" s="449"/>
      <c r="AV189" s="450"/>
      <c r="AW189" s="450"/>
      <c r="AX189" s="451"/>
      <c r="AY189" s="449"/>
      <c r="AZ189" s="450"/>
      <c r="BA189" s="450"/>
      <c r="BB189" s="451"/>
      <c r="BC189" s="449"/>
      <c r="BD189" s="450"/>
      <c r="BE189" s="450"/>
      <c r="BF189" s="451"/>
      <c r="BG189" s="449"/>
      <c r="BH189" s="450"/>
      <c r="BI189" s="450"/>
      <c r="BJ189" s="451"/>
      <c r="BK189" s="449"/>
      <c r="BL189" s="450"/>
      <c r="BM189" s="450"/>
      <c r="BN189" s="451"/>
      <c r="BO189" s="452" t="str">
        <f t="shared" si="236"/>
        <v>n.é.</v>
      </c>
      <c r="BP189" s="453"/>
    </row>
    <row r="190" spans="1:68" ht="20.100000000000001" customHeight="1">
      <c r="A190" s="438" t="s">
        <v>846</v>
      </c>
      <c r="B190" s="439"/>
      <c r="C190" s="397" t="s">
        <v>417</v>
      </c>
      <c r="D190" s="398"/>
      <c r="E190" s="398"/>
      <c r="F190" s="398"/>
      <c r="G190" s="398"/>
      <c r="H190" s="398"/>
      <c r="I190" s="398"/>
      <c r="J190" s="398"/>
      <c r="K190" s="398"/>
      <c r="L190" s="398"/>
      <c r="M190" s="398"/>
      <c r="N190" s="398"/>
      <c r="O190" s="398"/>
      <c r="P190" s="398"/>
      <c r="Q190" s="398"/>
      <c r="R190" s="398"/>
      <c r="S190" s="398"/>
      <c r="T190" s="398"/>
      <c r="U190" s="398"/>
      <c r="V190" s="398"/>
      <c r="W190" s="398"/>
      <c r="X190" s="398"/>
      <c r="Y190" s="398"/>
      <c r="Z190" s="398"/>
      <c r="AA190" s="398"/>
      <c r="AB190" s="399"/>
      <c r="AC190" s="385" t="s">
        <v>160</v>
      </c>
      <c r="AD190" s="386"/>
      <c r="AE190" s="471" t="str">
        <f t="shared" ref="AE190:AE197" si="252">IF(SUM(AI190:AP190)=0,"",SUM(AI190:AP190))</f>
        <v/>
      </c>
      <c r="AF190" s="472"/>
      <c r="AG190" s="472"/>
      <c r="AH190" s="473"/>
      <c r="AI190" s="449"/>
      <c r="AJ190" s="450"/>
      <c r="AK190" s="450"/>
      <c r="AL190" s="451"/>
      <c r="AM190" s="449"/>
      <c r="AN190" s="450"/>
      <c r="AO190" s="450"/>
      <c r="AP190" s="451"/>
      <c r="AQ190" s="449"/>
      <c r="AR190" s="450"/>
      <c r="AS190" s="450"/>
      <c r="AT190" s="451"/>
      <c r="AU190" s="449"/>
      <c r="AV190" s="450"/>
      <c r="AW190" s="450"/>
      <c r="AX190" s="451"/>
      <c r="AY190" s="449"/>
      <c r="AZ190" s="450"/>
      <c r="BA190" s="450"/>
      <c r="BB190" s="451"/>
      <c r="BC190" s="449"/>
      <c r="BD190" s="450"/>
      <c r="BE190" s="450"/>
      <c r="BF190" s="451"/>
      <c r="BG190" s="449"/>
      <c r="BH190" s="450"/>
      <c r="BI190" s="450"/>
      <c r="BJ190" s="451"/>
      <c r="BK190" s="449"/>
      <c r="BL190" s="450"/>
      <c r="BM190" s="450"/>
      <c r="BN190" s="451"/>
      <c r="BO190" s="452" t="str">
        <f t="shared" si="236"/>
        <v>n.é.</v>
      </c>
      <c r="BP190" s="453"/>
    </row>
    <row r="191" spans="1:68" ht="20.100000000000001" customHeight="1">
      <c r="A191" s="438" t="s">
        <v>847</v>
      </c>
      <c r="B191" s="439"/>
      <c r="C191" s="397" t="s">
        <v>418</v>
      </c>
      <c r="D191" s="398"/>
      <c r="E191" s="398"/>
      <c r="F191" s="398"/>
      <c r="G191" s="398"/>
      <c r="H191" s="398"/>
      <c r="I191" s="398"/>
      <c r="J191" s="398"/>
      <c r="K191" s="398"/>
      <c r="L191" s="398"/>
      <c r="M191" s="398"/>
      <c r="N191" s="398"/>
      <c r="O191" s="398"/>
      <c r="P191" s="398"/>
      <c r="Q191" s="398"/>
      <c r="R191" s="398"/>
      <c r="S191" s="398"/>
      <c r="T191" s="398"/>
      <c r="U191" s="398"/>
      <c r="V191" s="398"/>
      <c r="W191" s="398"/>
      <c r="X191" s="398"/>
      <c r="Y191" s="398"/>
      <c r="Z191" s="398"/>
      <c r="AA191" s="398"/>
      <c r="AB191" s="399"/>
      <c r="AC191" s="385" t="s">
        <v>161</v>
      </c>
      <c r="AD191" s="386"/>
      <c r="AE191" s="471" t="str">
        <f t="shared" si="252"/>
        <v/>
      </c>
      <c r="AF191" s="472"/>
      <c r="AG191" s="472"/>
      <c r="AH191" s="473"/>
      <c r="AI191" s="449"/>
      <c r="AJ191" s="450"/>
      <c r="AK191" s="450"/>
      <c r="AL191" s="451"/>
      <c r="AM191" s="449"/>
      <c r="AN191" s="450"/>
      <c r="AO191" s="450"/>
      <c r="AP191" s="451"/>
      <c r="AQ191" s="449"/>
      <c r="AR191" s="450"/>
      <c r="AS191" s="450"/>
      <c r="AT191" s="451"/>
      <c r="AU191" s="449"/>
      <c r="AV191" s="450"/>
      <c r="AW191" s="450"/>
      <c r="AX191" s="451"/>
      <c r="AY191" s="449"/>
      <c r="AZ191" s="450"/>
      <c r="BA191" s="450"/>
      <c r="BB191" s="451"/>
      <c r="BC191" s="449"/>
      <c r="BD191" s="450"/>
      <c r="BE191" s="450"/>
      <c r="BF191" s="451"/>
      <c r="BG191" s="449"/>
      <c r="BH191" s="450"/>
      <c r="BI191" s="450"/>
      <c r="BJ191" s="451"/>
      <c r="BK191" s="449"/>
      <c r="BL191" s="450"/>
      <c r="BM191" s="450"/>
      <c r="BN191" s="451"/>
      <c r="BO191" s="452" t="str">
        <f t="shared" si="236"/>
        <v>n.é.</v>
      </c>
      <c r="BP191" s="453"/>
    </row>
    <row r="192" spans="1:68" ht="20.100000000000001" customHeight="1">
      <c r="A192" s="438" t="s">
        <v>848</v>
      </c>
      <c r="B192" s="439"/>
      <c r="C192" s="397" t="s">
        <v>171</v>
      </c>
      <c r="D192" s="398"/>
      <c r="E192" s="398"/>
      <c r="F192" s="398"/>
      <c r="G192" s="398"/>
      <c r="H192" s="398"/>
      <c r="I192" s="398"/>
      <c r="J192" s="398"/>
      <c r="K192" s="398"/>
      <c r="L192" s="398"/>
      <c r="M192" s="398"/>
      <c r="N192" s="398"/>
      <c r="O192" s="398"/>
      <c r="P192" s="398"/>
      <c r="Q192" s="398"/>
      <c r="R192" s="398"/>
      <c r="S192" s="398"/>
      <c r="T192" s="398"/>
      <c r="U192" s="398"/>
      <c r="V192" s="398"/>
      <c r="W192" s="398"/>
      <c r="X192" s="398"/>
      <c r="Y192" s="398"/>
      <c r="Z192" s="398"/>
      <c r="AA192" s="398"/>
      <c r="AB192" s="399"/>
      <c r="AC192" s="385" t="s">
        <v>162</v>
      </c>
      <c r="AD192" s="386"/>
      <c r="AE192" s="471" t="str">
        <f t="shared" si="252"/>
        <v/>
      </c>
      <c r="AF192" s="472"/>
      <c r="AG192" s="472"/>
      <c r="AH192" s="473"/>
      <c r="AI192" s="449"/>
      <c r="AJ192" s="450"/>
      <c r="AK192" s="450"/>
      <c r="AL192" s="451"/>
      <c r="AM192" s="449"/>
      <c r="AN192" s="450"/>
      <c r="AO192" s="450"/>
      <c r="AP192" s="451"/>
      <c r="AQ192" s="449"/>
      <c r="AR192" s="450"/>
      <c r="AS192" s="450"/>
      <c r="AT192" s="451"/>
      <c r="AU192" s="449"/>
      <c r="AV192" s="450"/>
      <c r="AW192" s="450"/>
      <c r="AX192" s="451"/>
      <c r="AY192" s="449"/>
      <c r="AZ192" s="450"/>
      <c r="BA192" s="450"/>
      <c r="BB192" s="451"/>
      <c r="BC192" s="449"/>
      <c r="BD192" s="450"/>
      <c r="BE192" s="450"/>
      <c r="BF192" s="451"/>
      <c r="BG192" s="449"/>
      <c r="BH192" s="450"/>
      <c r="BI192" s="450"/>
      <c r="BJ192" s="451"/>
      <c r="BK192" s="449"/>
      <c r="BL192" s="450"/>
      <c r="BM192" s="450"/>
      <c r="BN192" s="451"/>
      <c r="BO192" s="452" t="str">
        <f t="shared" si="236"/>
        <v>n.é.</v>
      </c>
      <c r="BP192" s="453"/>
    </row>
    <row r="193" spans="1:68" ht="20.100000000000001" customHeight="1">
      <c r="A193" s="438" t="s">
        <v>849</v>
      </c>
      <c r="B193" s="439"/>
      <c r="C193" s="397" t="s">
        <v>419</v>
      </c>
      <c r="D193" s="398"/>
      <c r="E193" s="398"/>
      <c r="F193" s="398"/>
      <c r="G193" s="398"/>
      <c r="H193" s="398"/>
      <c r="I193" s="398"/>
      <c r="J193" s="398"/>
      <c r="K193" s="398"/>
      <c r="L193" s="398"/>
      <c r="M193" s="398"/>
      <c r="N193" s="398"/>
      <c r="O193" s="398"/>
      <c r="P193" s="398"/>
      <c r="Q193" s="398"/>
      <c r="R193" s="398"/>
      <c r="S193" s="398"/>
      <c r="T193" s="398"/>
      <c r="U193" s="398"/>
      <c r="V193" s="398"/>
      <c r="W193" s="398"/>
      <c r="X193" s="398"/>
      <c r="Y193" s="398"/>
      <c r="Z193" s="398"/>
      <c r="AA193" s="398"/>
      <c r="AB193" s="399"/>
      <c r="AC193" s="385" t="s">
        <v>163</v>
      </c>
      <c r="AD193" s="386"/>
      <c r="AE193" s="471" t="str">
        <f t="shared" si="252"/>
        <v/>
      </c>
      <c r="AF193" s="472"/>
      <c r="AG193" s="472"/>
      <c r="AH193" s="473"/>
      <c r="AI193" s="449"/>
      <c r="AJ193" s="450"/>
      <c r="AK193" s="450"/>
      <c r="AL193" s="451"/>
      <c r="AM193" s="449"/>
      <c r="AN193" s="450"/>
      <c r="AO193" s="450"/>
      <c r="AP193" s="451"/>
      <c r="AQ193" s="449"/>
      <c r="AR193" s="450"/>
      <c r="AS193" s="450"/>
      <c r="AT193" s="451"/>
      <c r="AU193" s="449"/>
      <c r="AV193" s="450"/>
      <c r="AW193" s="450"/>
      <c r="AX193" s="451"/>
      <c r="AY193" s="449"/>
      <c r="AZ193" s="450"/>
      <c r="BA193" s="450"/>
      <c r="BB193" s="451"/>
      <c r="BC193" s="449"/>
      <c r="BD193" s="450"/>
      <c r="BE193" s="450"/>
      <c r="BF193" s="451"/>
      <c r="BG193" s="449"/>
      <c r="BH193" s="450"/>
      <c r="BI193" s="450"/>
      <c r="BJ193" s="451"/>
      <c r="BK193" s="449"/>
      <c r="BL193" s="450"/>
      <c r="BM193" s="450"/>
      <c r="BN193" s="451"/>
      <c r="BO193" s="452" t="str">
        <f t="shared" si="236"/>
        <v>n.é.</v>
      </c>
      <c r="BP193" s="453"/>
    </row>
    <row r="194" spans="1:68" ht="20.100000000000001" customHeight="1">
      <c r="A194" s="438" t="s">
        <v>850</v>
      </c>
      <c r="B194" s="439"/>
      <c r="C194" s="397" t="s">
        <v>420</v>
      </c>
      <c r="D194" s="398"/>
      <c r="E194" s="398"/>
      <c r="F194" s="398"/>
      <c r="G194" s="398"/>
      <c r="H194" s="398"/>
      <c r="I194" s="398"/>
      <c r="J194" s="398"/>
      <c r="K194" s="398"/>
      <c r="L194" s="398"/>
      <c r="M194" s="398"/>
      <c r="N194" s="398"/>
      <c r="O194" s="398"/>
      <c r="P194" s="398"/>
      <c r="Q194" s="398"/>
      <c r="R194" s="398"/>
      <c r="S194" s="398"/>
      <c r="T194" s="398"/>
      <c r="U194" s="398"/>
      <c r="V194" s="398"/>
      <c r="W194" s="398"/>
      <c r="X194" s="398"/>
      <c r="Y194" s="398"/>
      <c r="Z194" s="398"/>
      <c r="AA194" s="398"/>
      <c r="AB194" s="399"/>
      <c r="AC194" s="385" t="s">
        <v>164</v>
      </c>
      <c r="AD194" s="386"/>
      <c r="AE194" s="471" t="str">
        <f t="shared" si="252"/>
        <v/>
      </c>
      <c r="AF194" s="472"/>
      <c r="AG194" s="472"/>
      <c r="AH194" s="473"/>
      <c r="AI194" s="449"/>
      <c r="AJ194" s="450"/>
      <c r="AK194" s="450"/>
      <c r="AL194" s="451"/>
      <c r="AM194" s="449"/>
      <c r="AN194" s="450"/>
      <c r="AO194" s="450"/>
      <c r="AP194" s="451"/>
      <c r="AQ194" s="449"/>
      <c r="AR194" s="450"/>
      <c r="AS194" s="450"/>
      <c r="AT194" s="451"/>
      <c r="AU194" s="449"/>
      <c r="AV194" s="450"/>
      <c r="AW194" s="450"/>
      <c r="AX194" s="451"/>
      <c r="AY194" s="449"/>
      <c r="AZ194" s="450"/>
      <c r="BA194" s="450"/>
      <c r="BB194" s="451"/>
      <c r="BC194" s="449"/>
      <c r="BD194" s="450"/>
      <c r="BE194" s="450"/>
      <c r="BF194" s="451"/>
      <c r="BG194" s="449"/>
      <c r="BH194" s="450"/>
      <c r="BI194" s="450"/>
      <c r="BJ194" s="451"/>
      <c r="BK194" s="449"/>
      <c r="BL194" s="450"/>
      <c r="BM194" s="450"/>
      <c r="BN194" s="451"/>
      <c r="BO194" s="452" t="str">
        <f t="shared" si="236"/>
        <v>n.é.</v>
      </c>
      <c r="BP194" s="453"/>
    </row>
    <row r="195" spans="1:68" ht="20.100000000000001" customHeight="1">
      <c r="A195" s="438" t="s">
        <v>851</v>
      </c>
      <c r="B195" s="439"/>
      <c r="C195" s="397" t="s">
        <v>172</v>
      </c>
      <c r="D195" s="398"/>
      <c r="E195" s="398"/>
      <c r="F195" s="398"/>
      <c r="G195" s="398"/>
      <c r="H195" s="398"/>
      <c r="I195" s="398"/>
      <c r="J195" s="398"/>
      <c r="K195" s="398"/>
      <c r="L195" s="398"/>
      <c r="M195" s="398"/>
      <c r="N195" s="398"/>
      <c r="O195" s="398"/>
      <c r="P195" s="398"/>
      <c r="Q195" s="398"/>
      <c r="R195" s="398"/>
      <c r="S195" s="398"/>
      <c r="T195" s="398"/>
      <c r="U195" s="398"/>
      <c r="V195" s="398"/>
      <c r="W195" s="398"/>
      <c r="X195" s="398"/>
      <c r="Y195" s="398"/>
      <c r="Z195" s="398"/>
      <c r="AA195" s="398"/>
      <c r="AB195" s="399"/>
      <c r="AC195" s="385" t="s">
        <v>165</v>
      </c>
      <c r="AD195" s="386"/>
      <c r="AE195" s="471" t="str">
        <f t="shared" si="252"/>
        <v/>
      </c>
      <c r="AF195" s="472"/>
      <c r="AG195" s="472"/>
      <c r="AH195" s="473"/>
      <c r="AI195" s="449"/>
      <c r="AJ195" s="450"/>
      <c r="AK195" s="450"/>
      <c r="AL195" s="451"/>
      <c r="AM195" s="449"/>
      <c r="AN195" s="450"/>
      <c r="AO195" s="450"/>
      <c r="AP195" s="451"/>
      <c r="AQ195" s="449"/>
      <c r="AR195" s="450"/>
      <c r="AS195" s="450"/>
      <c r="AT195" s="451"/>
      <c r="AU195" s="449"/>
      <c r="AV195" s="450"/>
      <c r="AW195" s="450"/>
      <c r="AX195" s="451"/>
      <c r="AY195" s="449"/>
      <c r="AZ195" s="450"/>
      <c r="BA195" s="450"/>
      <c r="BB195" s="451"/>
      <c r="BC195" s="449"/>
      <c r="BD195" s="450"/>
      <c r="BE195" s="450"/>
      <c r="BF195" s="451"/>
      <c r="BG195" s="449"/>
      <c r="BH195" s="450"/>
      <c r="BI195" s="450"/>
      <c r="BJ195" s="451"/>
      <c r="BK195" s="449"/>
      <c r="BL195" s="450"/>
      <c r="BM195" s="450"/>
      <c r="BN195" s="451"/>
      <c r="BO195" s="452" t="str">
        <f t="shared" si="236"/>
        <v>n.é.</v>
      </c>
      <c r="BP195" s="453"/>
    </row>
    <row r="196" spans="1:68" ht="20.100000000000001" customHeight="1">
      <c r="A196" s="438" t="s">
        <v>852</v>
      </c>
      <c r="B196" s="439"/>
      <c r="C196" s="397" t="s">
        <v>797</v>
      </c>
      <c r="D196" s="398"/>
      <c r="E196" s="398"/>
      <c r="F196" s="398"/>
      <c r="G196" s="398"/>
      <c r="H196" s="398"/>
      <c r="I196" s="398"/>
      <c r="J196" s="398"/>
      <c r="K196" s="398"/>
      <c r="L196" s="398"/>
      <c r="M196" s="398"/>
      <c r="N196" s="398"/>
      <c r="O196" s="398"/>
      <c r="P196" s="398"/>
      <c r="Q196" s="398"/>
      <c r="R196" s="398"/>
      <c r="S196" s="398"/>
      <c r="T196" s="398"/>
      <c r="U196" s="398"/>
      <c r="V196" s="398"/>
      <c r="W196" s="398"/>
      <c r="X196" s="398"/>
      <c r="Y196" s="398"/>
      <c r="Z196" s="398"/>
      <c r="AA196" s="398"/>
      <c r="AB196" s="399"/>
      <c r="AC196" s="385" t="s">
        <v>166</v>
      </c>
      <c r="AD196" s="386"/>
      <c r="AE196" s="471" t="str">
        <f t="shared" si="252"/>
        <v/>
      </c>
      <c r="AF196" s="472"/>
      <c r="AG196" s="472"/>
      <c r="AH196" s="473"/>
      <c r="AI196" s="449"/>
      <c r="AJ196" s="450"/>
      <c r="AK196" s="450"/>
      <c r="AL196" s="451"/>
      <c r="AM196" s="449"/>
      <c r="AN196" s="450"/>
      <c r="AO196" s="450"/>
      <c r="AP196" s="451"/>
      <c r="AQ196" s="449"/>
      <c r="AR196" s="450"/>
      <c r="AS196" s="450"/>
      <c r="AT196" s="451"/>
      <c r="AU196" s="449"/>
      <c r="AV196" s="450"/>
      <c r="AW196" s="450"/>
      <c r="AX196" s="451"/>
      <c r="AY196" s="449"/>
      <c r="AZ196" s="450"/>
      <c r="BA196" s="450"/>
      <c r="BB196" s="451"/>
      <c r="BC196" s="449"/>
      <c r="BD196" s="450"/>
      <c r="BE196" s="450"/>
      <c r="BF196" s="451"/>
      <c r="BG196" s="449"/>
      <c r="BH196" s="450"/>
      <c r="BI196" s="450"/>
      <c r="BJ196" s="451"/>
      <c r="BK196" s="449"/>
      <c r="BL196" s="450"/>
      <c r="BM196" s="450"/>
      <c r="BN196" s="451"/>
      <c r="BO196" s="452" t="str">
        <f t="shared" si="236"/>
        <v>n.é.</v>
      </c>
      <c r="BP196" s="453"/>
    </row>
    <row r="197" spans="1:68" ht="20.100000000000001" customHeight="1">
      <c r="A197" s="438" t="s">
        <v>853</v>
      </c>
      <c r="B197" s="439"/>
      <c r="C197" s="397" t="s">
        <v>173</v>
      </c>
      <c r="D197" s="398"/>
      <c r="E197" s="398"/>
      <c r="F197" s="398"/>
      <c r="G197" s="398"/>
      <c r="H197" s="398"/>
      <c r="I197" s="398"/>
      <c r="J197" s="398"/>
      <c r="K197" s="398"/>
      <c r="L197" s="398"/>
      <c r="M197" s="398"/>
      <c r="N197" s="398"/>
      <c r="O197" s="398"/>
      <c r="P197" s="398"/>
      <c r="Q197" s="398"/>
      <c r="R197" s="398"/>
      <c r="S197" s="398"/>
      <c r="T197" s="398"/>
      <c r="U197" s="398"/>
      <c r="V197" s="398"/>
      <c r="W197" s="398"/>
      <c r="X197" s="398"/>
      <c r="Y197" s="398"/>
      <c r="Z197" s="398"/>
      <c r="AA197" s="398"/>
      <c r="AB197" s="399"/>
      <c r="AC197" s="385" t="s">
        <v>798</v>
      </c>
      <c r="AD197" s="386"/>
      <c r="AE197" s="471" t="str">
        <f t="shared" si="252"/>
        <v/>
      </c>
      <c r="AF197" s="472"/>
      <c r="AG197" s="472"/>
      <c r="AH197" s="473"/>
      <c r="AI197" s="449"/>
      <c r="AJ197" s="450"/>
      <c r="AK197" s="450"/>
      <c r="AL197" s="451"/>
      <c r="AM197" s="449"/>
      <c r="AN197" s="450"/>
      <c r="AO197" s="450"/>
      <c r="AP197" s="451"/>
      <c r="AQ197" s="449"/>
      <c r="AR197" s="450"/>
      <c r="AS197" s="450"/>
      <c r="AT197" s="451"/>
      <c r="AU197" s="449"/>
      <c r="AV197" s="450"/>
      <c r="AW197" s="450"/>
      <c r="AX197" s="451"/>
      <c r="AY197" s="449"/>
      <c r="AZ197" s="450"/>
      <c r="BA197" s="450"/>
      <c r="BB197" s="451"/>
      <c r="BC197" s="449"/>
      <c r="BD197" s="450"/>
      <c r="BE197" s="450"/>
      <c r="BF197" s="451"/>
      <c r="BG197" s="449"/>
      <c r="BH197" s="450"/>
      <c r="BI197" s="450"/>
      <c r="BJ197" s="451"/>
      <c r="BK197" s="449"/>
      <c r="BL197" s="450"/>
      <c r="BM197" s="450"/>
      <c r="BN197" s="451"/>
      <c r="BO197" s="452" t="str">
        <f t="shared" si="236"/>
        <v>n.é.</v>
      </c>
      <c r="BP197" s="453"/>
    </row>
    <row r="198" spans="1:68" ht="20.100000000000001" customHeight="1">
      <c r="A198" s="522" t="s">
        <v>854</v>
      </c>
      <c r="B198" s="523"/>
      <c r="C198" s="498" t="s">
        <v>888</v>
      </c>
      <c r="D198" s="499"/>
      <c r="E198" s="499"/>
      <c r="F198" s="499"/>
      <c r="G198" s="499"/>
      <c r="H198" s="499"/>
      <c r="I198" s="499"/>
      <c r="J198" s="499"/>
      <c r="K198" s="499"/>
      <c r="L198" s="499"/>
      <c r="M198" s="499"/>
      <c r="N198" s="499"/>
      <c r="O198" s="499"/>
      <c r="P198" s="499"/>
      <c r="Q198" s="499"/>
      <c r="R198" s="499"/>
      <c r="S198" s="499"/>
      <c r="T198" s="499"/>
      <c r="U198" s="499"/>
      <c r="V198" s="499"/>
      <c r="W198" s="499"/>
      <c r="X198" s="499"/>
      <c r="Y198" s="499"/>
      <c r="Z198" s="499"/>
      <c r="AA198" s="499"/>
      <c r="AB198" s="500"/>
      <c r="AC198" s="501" t="s">
        <v>62</v>
      </c>
      <c r="AD198" s="502"/>
      <c r="AE198" s="461">
        <f>SUM(AE189:AH197)</f>
        <v>0</v>
      </c>
      <c r="AF198" s="462"/>
      <c r="AG198" s="462"/>
      <c r="AH198" s="463"/>
      <c r="AI198" s="461">
        <f>SUM(AI189:AL197)</f>
        <v>0</v>
      </c>
      <c r="AJ198" s="462"/>
      <c r="AK198" s="462"/>
      <c r="AL198" s="463"/>
      <c r="AM198" s="461">
        <f>SUM(AM189:AP197)</f>
        <v>0</v>
      </c>
      <c r="AN198" s="462"/>
      <c r="AO198" s="462"/>
      <c r="AP198" s="463"/>
      <c r="AQ198" s="461">
        <f t="shared" ref="AQ198" si="253">SUM(AQ189:AT197)</f>
        <v>0</v>
      </c>
      <c r="AR198" s="462"/>
      <c r="AS198" s="462"/>
      <c r="AT198" s="463"/>
      <c r="AU198" s="461">
        <f t="shared" ref="AU198" si="254">SUM(AU189:AX197)</f>
        <v>0</v>
      </c>
      <c r="AV198" s="462"/>
      <c r="AW198" s="462"/>
      <c r="AX198" s="463"/>
      <c r="AY198" s="461">
        <f t="shared" ref="AY198" si="255">SUM(AY189:BB197)</f>
        <v>0</v>
      </c>
      <c r="AZ198" s="462"/>
      <c r="BA198" s="462"/>
      <c r="BB198" s="463"/>
      <c r="BC198" s="461">
        <f t="shared" ref="BC198" si="256">SUM(BC189:BF197)</f>
        <v>0</v>
      </c>
      <c r="BD198" s="462"/>
      <c r="BE198" s="462"/>
      <c r="BF198" s="463"/>
      <c r="BG198" s="461">
        <f t="shared" ref="BG198" si="257">SUM(BG189:BJ197)</f>
        <v>0</v>
      </c>
      <c r="BH198" s="462"/>
      <c r="BI198" s="462"/>
      <c r="BJ198" s="463"/>
      <c r="BK198" s="461">
        <f t="shared" ref="BK198" si="258">SUM(BK189:BN197)</f>
        <v>0</v>
      </c>
      <c r="BL198" s="462"/>
      <c r="BM198" s="462"/>
      <c r="BN198" s="463"/>
      <c r="BO198" s="444" t="str">
        <f t="shared" si="236"/>
        <v>n.é.</v>
      </c>
      <c r="BP198" s="445"/>
    </row>
    <row r="199" spans="1:68" s="3" customFormat="1" ht="20.100000000000001" customHeight="1">
      <c r="A199" s="514" t="s">
        <v>855</v>
      </c>
      <c r="B199" s="515"/>
      <c r="C199" s="516" t="s">
        <v>889</v>
      </c>
      <c r="D199" s="517"/>
      <c r="E199" s="517"/>
      <c r="F199" s="517"/>
      <c r="G199" s="517"/>
      <c r="H199" s="517"/>
      <c r="I199" s="517"/>
      <c r="J199" s="517"/>
      <c r="K199" s="517"/>
      <c r="L199" s="517"/>
      <c r="M199" s="517"/>
      <c r="N199" s="517"/>
      <c r="O199" s="517"/>
      <c r="P199" s="517"/>
      <c r="Q199" s="517"/>
      <c r="R199" s="517"/>
      <c r="S199" s="517"/>
      <c r="T199" s="517"/>
      <c r="U199" s="517"/>
      <c r="V199" s="517"/>
      <c r="W199" s="517"/>
      <c r="X199" s="517"/>
      <c r="Y199" s="517"/>
      <c r="Z199" s="517"/>
      <c r="AA199" s="517"/>
      <c r="AB199" s="518"/>
      <c r="AC199" s="392" t="s">
        <v>174</v>
      </c>
      <c r="AD199" s="393"/>
      <c r="AE199" s="524">
        <f>AE121+AE122+AE150+AE159+AE175+AE183+AE188+AE198</f>
        <v>65856</v>
      </c>
      <c r="AF199" s="525"/>
      <c r="AG199" s="525"/>
      <c r="AH199" s="526"/>
      <c r="AI199" s="524">
        <f>AI121+AI122+AI150+AI159+AI175+AI183+AI188+AI198</f>
        <v>34966</v>
      </c>
      <c r="AJ199" s="525"/>
      <c r="AK199" s="525"/>
      <c r="AL199" s="526"/>
      <c r="AM199" s="524">
        <f>AM121+AM122+AM150+AM159+AM175+AM183+AM188+AM198</f>
        <v>30890</v>
      </c>
      <c r="AN199" s="525"/>
      <c r="AO199" s="525"/>
      <c r="AP199" s="526"/>
      <c r="AQ199" s="524">
        <f>AQ121+AQ122+AQ150+AQ159+AQ175+AQ183+AQ188+AQ198</f>
        <v>0</v>
      </c>
      <c r="AR199" s="525"/>
      <c r="AS199" s="525"/>
      <c r="AT199" s="526"/>
      <c r="AU199" s="524">
        <f>AU121+AU122+AU150+AU159+AU175+AU183+AU188+AU198</f>
        <v>0</v>
      </c>
      <c r="AV199" s="525"/>
      <c r="AW199" s="525"/>
      <c r="AX199" s="526"/>
      <c r="AY199" s="524">
        <f>AY121+AY122+AY150+AY159+AY175+AY183+AY188+AY198</f>
        <v>0</v>
      </c>
      <c r="AZ199" s="525"/>
      <c r="BA199" s="525"/>
      <c r="BB199" s="526"/>
      <c r="BC199" s="524">
        <f>BC121+BC122+BC150+BC159+BC175+BC183+BC188+BC198</f>
        <v>0</v>
      </c>
      <c r="BD199" s="525"/>
      <c r="BE199" s="525"/>
      <c r="BF199" s="526"/>
      <c r="BG199" s="524">
        <f>BG121+BG122+BG150+BG159+BG175+BG183+BG188+BG198</f>
        <v>0</v>
      </c>
      <c r="BH199" s="525"/>
      <c r="BI199" s="525"/>
      <c r="BJ199" s="526"/>
      <c r="BK199" s="524">
        <f>BK121+BK122+BK150+BK159+BK175+BK183+BK188+BK198</f>
        <v>0</v>
      </c>
      <c r="BL199" s="525"/>
      <c r="BM199" s="525"/>
      <c r="BN199" s="526"/>
      <c r="BO199" s="512" t="str">
        <f t="shared" si="236"/>
        <v>n.é.</v>
      </c>
      <c r="BP199" s="513"/>
    </row>
    <row r="200" spans="1:68" ht="20.100000000000001" customHeight="1">
      <c r="A200" s="438" t="s">
        <v>856</v>
      </c>
      <c r="B200" s="439"/>
      <c r="C200" s="397" t="s">
        <v>799</v>
      </c>
      <c r="D200" s="398"/>
      <c r="E200" s="398"/>
      <c r="F200" s="398"/>
      <c r="G200" s="398"/>
      <c r="H200" s="398"/>
      <c r="I200" s="398"/>
      <c r="J200" s="398"/>
      <c r="K200" s="398"/>
      <c r="L200" s="398"/>
      <c r="M200" s="398"/>
      <c r="N200" s="398"/>
      <c r="O200" s="398"/>
      <c r="P200" s="398"/>
      <c r="Q200" s="398"/>
      <c r="R200" s="398"/>
      <c r="S200" s="398"/>
      <c r="T200" s="398"/>
      <c r="U200" s="398"/>
      <c r="V200" s="398"/>
      <c r="W200" s="398"/>
      <c r="X200" s="398"/>
      <c r="Y200" s="398"/>
      <c r="Z200" s="398"/>
      <c r="AA200" s="398"/>
      <c r="AB200" s="399"/>
      <c r="AC200" s="377" t="s">
        <v>381</v>
      </c>
      <c r="AD200" s="378"/>
      <c r="AE200" s="471" t="str">
        <f t="shared" ref="AE200" si="259">IF(SUM(AI200:AP200)=0,"",SUM(AI200:AP200))</f>
        <v/>
      </c>
      <c r="AF200" s="472"/>
      <c r="AG200" s="472"/>
      <c r="AH200" s="473"/>
      <c r="AI200" s="443"/>
      <c r="AJ200" s="443"/>
      <c r="AK200" s="443"/>
      <c r="AL200" s="443"/>
      <c r="AM200" s="443"/>
      <c r="AN200" s="443"/>
      <c r="AO200" s="443"/>
      <c r="AP200" s="443"/>
      <c r="AQ200" s="443"/>
      <c r="AR200" s="443"/>
      <c r="AS200" s="443"/>
      <c r="AT200" s="443"/>
      <c r="AU200" s="443"/>
      <c r="AV200" s="443"/>
      <c r="AW200" s="443"/>
      <c r="AX200" s="443"/>
      <c r="AY200" s="443"/>
      <c r="AZ200" s="443"/>
      <c r="BA200" s="443"/>
      <c r="BB200" s="443"/>
      <c r="BC200" s="443"/>
      <c r="BD200" s="443"/>
      <c r="BE200" s="443"/>
      <c r="BF200" s="443"/>
      <c r="BG200" s="443"/>
      <c r="BH200" s="443"/>
      <c r="BI200" s="443"/>
      <c r="BJ200" s="443"/>
      <c r="BK200" s="443"/>
      <c r="BL200" s="443"/>
      <c r="BM200" s="443"/>
      <c r="BN200" s="443"/>
      <c r="BO200" s="444" t="str">
        <f t="shared" si="236"/>
        <v>n.é.</v>
      </c>
      <c r="BP200" s="445"/>
    </row>
    <row r="201" spans="1:68" ht="20.100000000000001" customHeight="1">
      <c r="A201" s="438" t="s">
        <v>857</v>
      </c>
      <c r="B201" s="439"/>
      <c r="C201" s="397" t="s">
        <v>382</v>
      </c>
      <c r="D201" s="398"/>
      <c r="E201" s="398"/>
      <c r="F201" s="398"/>
      <c r="G201" s="398"/>
      <c r="H201" s="398"/>
      <c r="I201" s="398"/>
      <c r="J201" s="398"/>
      <c r="K201" s="398"/>
      <c r="L201" s="398"/>
      <c r="M201" s="398"/>
      <c r="N201" s="398"/>
      <c r="O201" s="398"/>
      <c r="P201" s="398"/>
      <c r="Q201" s="398"/>
      <c r="R201" s="398"/>
      <c r="S201" s="398"/>
      <c r="T201" s="398"/>
      <c r="U201" s="398"/>
      <c r="V201" s="398"/>
      <c r="W201" s="398"/>
      <c r="X201" s="398"/>
      <c r="Y201" s="398"/>
      <c r="Z201" s="398"/>
      <c r="AA201" s="398"/>
      <c r="AB201" s="399"/>
      <c r="AC201" s="377" t="s">
        <v>383</v>
      </c>
      <c r="AD201" s="378"/>
      <c r="AE201" s="471" t="str">
        <f t="shared" ref="AE201:AE202" si="260">IF(SUM(AI201:AP201)=0,"",SUM(AI201:AP201))</f>
        <v/>
      </c>
      <c r="AF201" s="472"/>
      <c r="AG201" s="472"/>
      <c r="AH201" s="473"/>
      <c r="AI201" s="443"/>
      <c r="AJ201" s="443"/>
      <c r="AK201" s="443"/>
      <c r="AL201" s="443"/>
      <c r="AM201" s="443"/>
      <c r="AN201" s="443"/>
      <c r="AO201" s="443"/>
      <c r="AP201" s="443"/>
      <c r="AQ201" s="443"/>
      <c r="AR201" s="443"/>
      <c r="AS201" s="443"/>
      <c r="AT201" s="443"/>
      <c r="AU201" s="443"/>
      <c r="AV201" s="443"/>
      <c r="AW201" s="443"/>
      <c r="AX201" s="443"/>
      <c r="AY201" s="443"/>
      <c r="AZ201" s="443"/>
      <c r="BA201" s="443"/>
      <c r="BB201" s="443"/>
      <c r="BC201" s="443"/>
      <c r="BD201" s="443"/>
      <c r="BE201" s="443"/>
      <c r="BF201" s="443"/>
      <c r="BG201" s="443"/>
      <c r="BH201" s="443"/>
      <c r="BI201" s="443"/>
      <c r="BJ201" s="443"/>
      <c r="BK201" s="443"/>
      <c r="BL201" s="443"/>
      <c r="BM201" s="443"/>
      <c r="BN201" s="443"/>
      <c r="BO201" s="444" t="str">
        <f t="shared" si="236"/>
        <v>n.é.</v>
      </c>
      <c r="BP201" s="445"/>
    </row>
    <row r="202" spans="1:68" ht="20.100000000000001" customHeight="1">
      <c r="A202" s="438" t="s">
        <v>858</v>
      </c>
      <c r="B202" s="439"/>
      <c r="C202" s="397" t="s">
        <v>800</v>
      </c>
      <c r="D202" s="398"/>
      <c r="E202" s="398"/>
      <c r="F202" s="398"/>
      <c r="G202" s="398"/>
      <c r="H202" s="398"/>
      <c r="I202" s="398"/>
      <c r="J202" s="398"/>
      <c r="K202" s="398"/>
      <c r="L202" s="398"/>
      <c r="M202" s="398"/>
      <c r="N202" s="398"/>
      <c r="O202" s="398"/>
      <c r="P202" s="398"/>
      <c r="Q202" s="398"/>
      <c r="R202" s="398"/>
      <c r="S202" s="398"/>
      <c r="T202" s="398"/>
      <c r="U202" s="398"/>
      <c r="V202" s="398"/>
      <c r="W202" s="398"/>
      <c r="X202" s="398"/>
      <c r="Y202" s="398"/>
      <c r="Z202" s="398"/>
      <c r="AA202" s="398"/>
      <c r="AB202" s="399"/>
      <c r="AC202" s="377" t="s">
        <v>384</v>
      </c>
      <c r="AD202" s="378"/>
      <c r="AE202" s="471" t="str">
        <f t="shared" si="260"/>
        <v/>
      </c>
      <c r="AF202" s="472"/>
      <c r="AG202" s="472"/>
      <c r="AH202" s="473"/>
      <c r="AI202" s="443"/>
      <c r="AJ202" s="443"/>
      <c r="AK202" s="443"/>
      <c r="AL202" s="443"/>
      <c r="AM202" s="443"/>
      <c r="AN202" s="443"/>
      <c r="AO202" s="443"/>
      <c r="AP202" s="443"/>
      <c r="AQ202" s="443"/>
      <c r="AR202" s="443"/>
      <c r="AS202" s="443"/>
      <c r="AT202" s="443"/>
      <c r="AU202" s="443"/>
      <c r="AV202" s="443"/>
      <c r="AW202" s="443"/>
      <c r="AX202" s="443"/>
      <c r="AY202" s="443"/>
      <c r="AZ202" s="443"/>
      <c r="BA202" s="443"/>
      <c r="BB202" s="443"/>
      <c r="BC202" s="443"/>
      <c r="BD202" s="443"/>
      <c r="BE202" s="443"/>
      <c r="BF202" s="443"/>
      <c r="BG202" s="443"/>
      <c r="BH202" s="443"/>
      <c r="BI202" s="443"/>
      <c r="BJ202" s="443"/>
      <c r="BK202" s="443"/>
      <c r="BL202" s="443"/>
      <c r="BM202" s="443"/>
      <c r="BN202" s="443"/>
      <c r="BO202" s="444" t="str">
        <f t="shared" si="236"/>
        <v>n.é.</v>
      </c>
      <c r="BP202" s="445"/>
    </row>
    <row r="203" spans="1:68" ht="20.100000000000001" customHeight="1">
      <c r="A203" s="522" t="s">
        <v>859</v>
      </c>
      <c r="B203" s="523"/>
      <c r="C203" s="498" t="s">
        <v>890</v>
      </c>
      <c r="D203" s="499"/>
      <c r="E203" s="499"/>
      <c r="F203" s="499"/>
      <c r="G203" s="499"/>
      <c r="H203" s="499"/>
      <c r="I203" s="499"/>
      <c r="J203" s="499"/>
      <c r="K203" s="499"/>
      <c r="L203" s="499"/>
      <c r="M203" s="499"/>
      <c r="N203" s="499"/>
      <c r="O203" s="499"/>
      <c r="P203" s="499"/>
      <c r="Q203" s="499"/>
      <c r="R203" s="499"/>
      <c r="S203" s="499"/>
      <c r="T203" s="499"/>
      <c r="U203" s="499"/>
      <c r="V203" s="499"/>
      <c r="W203" s="499"/>
      <c r="X203" s="499"/>
      <c r="Y203" s="499"/>
      <c r="Z203" s="499"/>
      <c r="AA203" s="499"/>
      <c r="AB203" s="500"/>
      <c r="AC203" s="469" t="s">
        <v>385</v>
      </c>
      <c r="AD203" s="470"/>
      <c r="AE203" s="521">
        <f>SUM(AE200:AH202)</f>
        <v>0</v>
      </c>
      <c r="AF203" s="521"/>
      <c r="AG203" s="521"/>
      <c r="AH203" s="521"/>
      <c r="AI203" s="521">
        <f>SUM(AI200:AL202)</f>
        <v>0</v>
      </c>
      <c r="AJ203" s="521"/>
      <c r="AK203" s="521"/>
      <c r="AL203" s="521"/>
      <c r="AM203" s="521">
        <f>SUM(AM200:AP202)</f>
        <v>0</v>
      </c>
      <c r="AN203" s="521"/>
      <c r="AO203" s="521"/>
      <c r="AP203" s="521"/>
      <c r="AQ203" s="521">
        <f t="shared" ref="AQ203" si="261">SUM(AQ200:AT202)</f>
        <v>0</v>
      </c>
      <c r="AR203" s="521"/>
      <c r="AS203" s="521"/>
      <c r="AT203" s="521"/>
      <c r="AU203" s="521">
        <f t="shared" ref="AU203" si="262">SUM(AU200:AX202)</f>
        <v>0</v>
      </c>
      <c r="AV203" s="521"/>
      <c r="AW203" s="521"/>
      <c r="AX203" s="521"/>
      <c r="AY203" s="521">
        <f t="shared" ref="AY203" si="263">SUM(AY200:BB202)</f>
        <v>0</v>
      </c>
      <c r="AZ203" s="521"/>
      <c r="BA203" s="521"/>
      <c r="BB203" s="521"/>
      <c r="BC203" s="521">
        <f t="shared" ref="BC203" si="264">SUM(BC200:BF202)</f>
        <v>0</v>
      </c>
      <c r="BD203" s="521"/>
      <c r="BE203" s="521"/>
      <c r="BF203" s="521"/>
      <c r="BG203" s="521">
        <f t="shared" ref="BG203" si="265">SUM(BG200:BJ202)</f>
        <v>0</v>
      </c>
      <c r="BH203" s="521"/>
      <c r="BI203" s="521"/>
      <c r="BJ203" s="521"/>
      <c r="BK203" s="521">
        <f t="shared" ref="BK203" si="266">SUM(BK200:BN202)</f>
        <v>0</v>
      </c>
      <c r="BL203" s="521"/>
      <c r="BM203" s="521"/>
      <c r="BN203" s="521"/>
      <c r="BO203" s="444" t="str">
        <f t="shared" si="236"/>
        <v>n.é.</v>
      </c>
      <c r="BP203" s="445"/>
    </row>
    <row r="204" spans="1:68" ht="20.100000000000001" customHeight="1">
      <c r="A204" s="438" t="s">
        <v>860</v>
      </c>
      <c r="B204" s="439"/>
      <c r="C204" s="374" t="s">
        <v>386</v>
      </c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6"/>
      <c r="AC204" s="377" t="s">
        <v>387</v>
      </c>
      <c r="AD204" s="378"/>
      <c r="AE204" s="471" t="str">
        <f t="shared" ref="AE204" si="267">IF(SUM(AI204:AP204)=0,"",SUM(AI204:AP204))</f>
        <v/>
      </c>
      <c r="AF204" s="472"/>
      <c r="AG204" s="472"/>
      <c r="AH204" s="473"/>
      <c r="AI204" s="443"/>
      <c r="AJ204" s="443"/>
      <c r="AK204" s="443"/>
      <c r="AL204" s="443"/>
      <c r="AM204" s="443"/>
      <c r="AN204" s="443"/>
      <c r="AO204" s="443"/>
      <c r="AP204" s="443"/>
      <c r="AQ204" s="443"/>
      <c r="AR204" s="443"/>
      <c r="AS204" s="443"/>
      <c r="AT204" s="443"/>
      <c r="AU204" s="443"/>
      <c r="AV204" s="443"/>
      <c r="AW204" s="443"/>
      <c r="AX204" s="443"/>
      <c r="AY204" s="443"/>
      <c r="AZ204" s="443"/>
      <c r="BA204" s="443"/>
      <c r="BB204" s="443"/>
      <c r="BC204" s="443"/>
      <c r="BD204" s="443"/>
      <c r="BE204" s="443"/>
      <c r="BF204" s="443"/>
      <c r="BG204" s="443"/>
      <c r="BH204" s="443"/>
      <c r="BI204" s="443"/>
      <c r="BJ204" s="443"/>
      <c r="BK204" s="443"/>
      <c r="BL204" s="443"/>
      <c r="BM204" s="443"/>
      <c r="BN204" s="443"/>
      <c r="BO204" s="444" t="str">
        <f t="shared" si="236"/>
        <v>n.é.</v>
      </c>
      <c r="BP204" s="445"/>
    </row>
    <row r="205" spans="1:68" ht="20.100000000000001" customHeight="1">
      <c r="A205" s="438" t="s">
        <v>861</v>
      </c>
      <c r="B205" s="439"/>
      <c r="C205" s="397" t="s">
        <v>389</v>
      </c>
      <c r="D205" s="398"/>
      <c r="E205" s="398"/>
      <c r="F205" s="398"/>
      <c r="G205" s="398"/>
      <c r="H205" s="398"/>
      <c r="I205" s="398"/>
      <c r="J205" s="398"/>
      <c r="K205" s="398"/>
      <c r="L205" s="398"/>
      <c r="M205" s="398"/>
      <c r="N205" s="398"/>
      <c r="O205" s="398"/>
      <c r="P205" s="398"/>
      <c r="Q205" s="398"/>
      <c r="R205" s="398"/>
      <c r="S205" s="398"/>
      <c r="T205" s="398"/>
      <c r="U205" s="398"/>
      <c r="V205" s="398"/>
      <c r="W205" s="398"/>
      <c r="X205" s="398"/>
      <c r="Y205" s="398"/>
      <c r="Z205" s="398"/>
      <c r="AA205" s="398"/>
      <c r="AB205" s="399"/>
      <c r="AC205" s="377" t="s">
        <v>388</v>
      </c>
      <c r="AD205" s="378"/>
      <c r="AE205" s="471" t="str">
        <f t="shared" ref="AE205:AE208" si="268">IF(SUM(AI205:AP205)=0,"",SUM(AI205:AP205))</f>
        <v/>
      </c>
      <c r="AF205" s="472"/>
      <c r="AG205" s="472"/>
      <c r="AH205" s="473"/>
      <c r="AI205" s="443"/>
      <c r="AJ205" s="443"/>
      <c r="AK205" s="443"/>
      <c r="AL205" s="443"/>
      <c r="AM205" s="443"/>
      <c r="AN205" s="443"/>
      <c r="AO205" s="443"/>
      <c r="AP205" s="443"/>
      <c r="AQ205" s="443"/>
      <c r="AR205" s="443"/>
      <c r="AS205" s="443"/>
      <c r="AT205" s="443"/>
      <c r="AU205" s="443"/>
      <c r="AV205" s="443"/>
      <c r="AW205" s="443"/>
      <c r="AX205" s="443"/>
      <c r="AY205" s="443"/>
      <c r="AZ205" s="443"/>
      <c r="BA205" s="443"/>
      <c r="BB205" s="443"/>
      <c r="BC205" s="443"/>
      <c r="BD205" s="443"/>
      <c r="BE205" s="443"/>
      <c r="BF205" s="443"/>
      <c r="BG205" s="443"/>
      <c r="BH205" s="443"/>
      <c r="BI205" s="443"/>
      <c r="BJ205" s="443"/>
      <c r="BK205" s="443"/>
      <c r="BL205" s="443"/>
      <c r="BM205" s="443"/>
      <c r="BN205" s="443"/>
      <c r="BO205" s="444" t="str">
        <f t="shared" si="236"/>
        <v>n.é.</v>
      </c>
      <c r="BP205" s="445"/>
    </row>
    <row r="206" spans="1:68" ht="20.100000000000001" customHeight="1">
      <c r="A206" s="438" t="s">
        <v>862</v>
      </c>
      <c r="B206" s="439"/>
      <c r="C206" s="397" t="s">
        <v>801</v>
      </c>
      <c r="D206" s="398"/>
      <c r="E206" s="398"/>
      <c r="F206" s="398"/>
      <c r="G206" s="398"/>
      <c r="H206" s="398"/>
      <c r="I206" s="398"/>
      <c r="J206" s="398"/>
      <c r="K206" s="398"/>
      <c r="L206" s="398"/>
      <c r="M206" s="398"/>
      <c r="N206" s="398"/>
      <c r="O206" s="398"/>
      <c r="P206" s="398"/>
      <c r="Q206" s="398"/>
      <c r="R206" s="398"/>
      <c r="S206" s="398"/>
      <c r="T206" s="398"/>
      <c r="U206" s="398"/>
      <c r="V206" s="398"/>
      <c r="W206" s="398"/>
      <c r="X206" s="398"/>
      <c r="Y206" s="398"/>
      <c r="Z206" s="398"/>
      <c r="AA206" s="398"/>
      <c r="AB206" s="399"/>
      <c r="AC206" s="377" t="s">
        <v>390</v>
      </c>
      <c r="AD206" s="378"/>
      <c r="AE206" s="471" t="str">
        <f t="shared" si="268"/>
        <v/>
      </c>
      <c r="AF206" s="472"/>
      <c r="AG206" s="472"/>
      <c r="AH206" s="473"/>
      <c r="AI206" s="443"/>
      <c r="AJ206" s="443"/>
      <c r="AK206" s="443"/>
      <c r="AL206" s="443"/>
      <c r="AM206" s="443"/>
      <c r="AN206" s="443"/>
      <c r="AO206" s="443"/>
      <c r="AP206" s="443"/>
      <c r="AQ206" s="443"/>
      <c r="AR206" s="443"/>
      <c r="AS206" s="443"/>
      <c r="AT206" s="443"/>
      <c r="AU206" s="443"/>
      <c r="AV206" s="443"/>
      <c r="AW206" s="443"/>
      <c r="AX206" s="443"/>
      <c r="AY206" s="443"/>
      <c r="AZ206" s="443"/>
      <c r="BA206" s="443"/>
      <c r="BB206" s="443"/>
      <c r="BC206" s="443"/>
      <c r="BD206" s="443"/>
      <c r="BE206" s="443"/>
      <c r="BF206" s="443"/>
      <c r="BG206" s="443"/>
      <c r="BH206" s="443"/>
      <c r="BI206" s="443"/>
      <c r="BJ206" s="443"/>
      <c r="BK206" s="443"/>
      <c r="BL206" s="443"/>
      <c r="BM206" s="443"/>
      <c r="BN206" s="443"/>
      <c r="BO206" s="444" t="str">
        <f t="shared" si="236"/>
        <v>n.é.</v>
      </c>
      <c r="BP206" s="445"/>
    </row>
    <row r="207" spans="1:68" ht="20.100000000000001" customHeight="1">
      <c r="A207" s="438" t="s">
        <v>863</v>
      </c>
      <c r="B207" s="439"/>
      <c r="C207" s="397" t="s">
        <v>802</v>
      </c>
      <c r="D207" s="398"/>
      <c r="E207" s="398"/>
      <c r="F207" s="398"/>
      <c r="G207" s="398"/>
      <c r="H207" s="398"/>
      <c r="I207" s="398"/>
      <c r="J207" s="398"/>
      <c r="K207" s="398"/>
      <c r="L207" s="398"/>
      <c r="M207" s="398"/>
      <c r="N207" s="398"/>
      <c r="O207" s="398"/>
      <c r="P207" s="398"/>
      <c r="Q207" s="398"/>
      <c r="R207" s="398"/>
      <c r="S207" s="398"/>
      <c r="T207" s="398"/>
      <c r="U207" s="398"/>
      <c r="V207" s="398"/>
      <c r="W207" s="398"/>
      <c r="X207" s="398"/>
      <c r="Y207" s="398"/>
      <c r="Z207" s="398"/>
      <c r="AA207" s="398"/>
      <c r="AB207" s="399"/>
      <c r="AC207" s="377" t="s">
        <v>391</v>
      </c>
      <c r="AD207" s="378"/>
      <c r="AE207" s="471" t="str">
        <f t="shared" si="268"/>
        <v/>
      </c>
      <c r="AF207" s="472"/>
      <c r="AG207" s="472"/>
      <c r="AH207" s="473"/>
      <c r="AI207" s="443"/>
      <c r="AJ207" s="443"/>
      <c r="AK207" s="443"/>
      <c r="AL207" s="443"/>
      <c r="AM207" s="443"/>
      <c r="AN207" s="443"/>
      <c r="AO207" s="443"/>
      <c r="AP207" s="443"/>
      <c r="AQ207" s="443"/>
      <c r="AR207" s="443"/>
      <c r="AS207" s="443"/>
      <c r="AT207" s="443"/>
      <c r="AU207" s="443"/>
      <c r="AV207" s="443"/>
      <c r="AW207" s="443"/>
      <c r="AX207" s="443"/>
      <c r="AY207" s="443"/>
      <c r="AZ207" s="443"/>
      <c r="BA207" s="443"/>
      <c r="BB207" s="443"/>
      <c r="BC207" s="443"/>
      <c r="BD207" s="443"/>
      <c r="BE207" s="443"/>
      <c r="BF207" s="443"/>
      <c r="BG207" s="443"/>
      <c r="BH207" s="443"/>
      <c r="BI207" s="443"/>
      <c r="BJ207" s="443"/>
      <c r="BK207" s="443"/>
      <c r="BL207" s="443"/>
      <c r="BM207" s="443"/>
      <c r="BN207" s="443"/>
      <c r="BO207" s="444" t="str">
        <f t="shared" si="236"/>
        <v>n.é.</v>
      </c>
      <c r="BP207" s="445"/>
    </row>
    <row r="208" spans="1:68" ht="20.100000000000001" customHeight="1">
      <c r="A208" s="438" t="s">
        <v>864</v>
      </c>
      <c r="B208" s="439"/>
      <c r="C208" s="397" t="s">
        <v>803</v>
      </c>
      <c r="D208" s="398"/>
      <c r="E208" s="398"/>
      <c r="F208" s="398"/>
      <c r="G208" s="398"/>
      <c r="H208" s="398"/>
      <c r="I208" s="398"/>
      <c r="J208" s="398"/>
      <c r="K208" s="398"/>
      <c r="L208" s="398"/>
      <c r="M208" s="398"/>
      <c r="N208" s="398"/>
      <c r="O208" s="398"/>
      <c r="P208" s="398"/>
      <c r="Q208" s="398"/>
      <c r="R208" s="398"/>
      <c r="S208" s="398"/>
      <c r="T208" s="398"/>
      <c r="U208" s="398"/>
      <c r="V208" s="398"/>
      <c r="W208" s="398"/>
      <c r="X208" s="398"/>
      <c r="Y208" s="398"/>
      <c r="Z208" s="398"/>
      <c r="AA208" s="398"/>
      <c r="AB208" s="399"/>
      <c r="AC208" s="377" t="s">
        <v>804</v>
      </c>
      <c r="AD208" s="378"/>
      <c r="AE208" s="471" t="str">
        <f t="shared" si="268"/>
        <v/>
      </c>
      <c r="AF208" s="472"/>
      <c r="AG208" s="472"/>
      <c r="AH208" s="473"/>
      <c r="AI208" s="443"/>
      <c r="AJ208" s="443"/>
      <c r="AK208" s="443"/>
      <c r="AL208" s="443"/>
      <c r="AM208" s="443"/>
      <c r="AN208" s="443"/>
      <c r="AO208" s="443"/>
      <c r="AP208" s="443"/>
      <c r="AQ208" s="443"/>
      <c r="AR208" s="443"/>
      <c r="AS208" s="443"/>
      <c r="AT208" s="443"/>
      <c r="AU208" s="443"/>
      <c r="AV208" s="443"/>
      <c r="AW208" s="443"/>
      <c r="AX208" s="443"/>
      <c r="AY208" s="443"/>
      <c r="AZ208" s="443"/>
      <c r="BA208" s="443"/>
      <c r="BB208" s="443"/>
      <c r="BC208" s="443"/>
      <c r="BD208" s="443"/>
      <c r="BE208" s="443"/>
      <c r="BF208" s="443"/>
      <c r="BG208" s="443"/>
      <c r="BH208" s="443"/>
      <c r="BI208" s="443"/>
      <c r="BJ208" s="443"/>
      <c r="BK208" s="443"/>
      <c r="BL208" s="443"/>
      <c r="BM208" s="443"/>
      <c r="BN208" s="443"/>
      <c r="BO208" s="444" t="str">
        <f t="shared" si="236"/>
        <v>n.é.</v>
      </c>
      <c r="BP208" s="445"/>
    </row>
    <row r="209" spans="1:68" ht="20.100000000000001" customHeight="1">
      <c r="A209" s="522" t="s">
        <v>865</v>
      </c>
      <c r="B209" s="523"/>
      <c r="C209" s="466" t="s">
        <v>891</v>
      </c>
      <c r="D209" s="467"/>
      <c r="E209" s="467"/>
      <c r="F209" s="467"/>
      <c r="G209" s="467"/>
      <c r="H209" s="467"/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467"/>
      <c r="T209" s="467"/>
      <c r="U209" s="467"/>
      <c r="V209" s="467"/>
      <c r="W209" s="467"/>
      <c r="X209" s="467"/>
      <c r="Y209" s="467"/>
      <c r="Z209" s="467"/>
      <c r="AA209" s="467"/>
      <c r="AB209" s="468"/>
      <c r="AC209" s="469" t="s">
        <v>392</v>
      </c>
      <c r="AD209" s="470"/>
      <c r="AE209" s="521">
        <f>SUM(AE204:AH208)</f>
        <v>0</v>
      </c>
      <c r="AF209" s="521"/>
      <c r="AG209" s="521"/>
      <c r="AH209" s="521"/>
      <c r="AI209" s="521">
        <f>SUM(AI204:AL208)</f>
        <v>0</v>
      </c>
      <c r="AJ209" s="521"/>
      <c r="AK209" s="521"/>
      <c r="AL209" s="521"/>
      <c r="AM209" s="521">
        <f>SUM(AM204:AP208)</f>
        <v>0</v>
      </c>
      <c r="AN209" s="521"/>
      <c r="AO209" s="521"/>
      <c r="AP209" s="521"/>
      <c r="AQ209" s="521">
        <f t="shared" ref="AQ209" si="269">SUM(AQ204:AT208)</f>
        <v>0</v>
      </c>
      <c r="AR209" s="521"/>
      <c r="AS209" s="521"/>
      <c r="AT209" s="521"/>
      <c r="AU209" s="521">
        <f t="shared" ref="AU209" si="270">SUM(AU204:AX208)</f>
        <v>0</v>
      </c>
      <c r="AV209" s="521"/>
      <c r="AW209" s="521"/>
      <c r="AX209" s="521"/>
      <c r="AY209" s="521">
        <f t="shared" ref="AY209" si="271">SUM(AY204:BB208)</f>
        <v>0</v>
      </c>
      <c r="AZ209" s="521"/>
      <c r="BA209" s="521"/>
      <c r="BB209" s="521"/>
      <c r="BC209" s="521">
        <f t="shared" ref="BC209" si="272">SUM(BC204:BF208)</f>
        <v>0</v>
      </c>
      <c r="BD209" s="521"/>
      <c r="BE209" s="521"/>
      <c r="BF209" s="521"/>
      <c r="BG209" s="521">
        <f t="shared" ref="BG209" si="273">SUM(BG204:BJ208)</f>
        <v>0</v>
      </c>
      <c r="BH209" s="521"/>
      <c r="BI209" s="521"/>
      <c r="BJ209" s="521"/>
      <c r="BK209" s="521">
        <f t="shared" ref="BK209" si="274">SUM(BK204:BN208)</f>
        <v>0</v>
      </c>
      <c r="BL209" s="521"/>
      <c r="BM209" s="521"/>
      <c r="BN209" s="521"/>
      <c r="BO209" s="444" t="str">
        <f t="shared" si="236"/>
        <v>n.é.</v>
      </c>
      <c r="BP209" s="445"/>
    </row>
    <row r="210" spans="1:68" ht="20.100000000000001" customHeight="1">
      <c r="A210" s="438" t="s">
        <v>866</v>
      </c>
      <c r="B210" s="439"/>
      <c r="C210" s="374" t="s">
        <v>393</v>
      </c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6"/>
      <c r="AC210" s="377" t="s">
        <v>394</v>
      </c>
      <c r="AD210" s="378"/>
      <c r="AE210" s="471" t="str">
        <f t="shared" ref="AE210" si="275">IF(SUM(AI210:AP210)=0,"",SUM(AI210:AP210))</f>
        <v/>
      </c>
      <c r="AF210" s="472"/>
      <c r="AG210" s="472"/>
      <c r="AH210" s="473"/>
      <c r="AI210" s="440"/>
      <c r="AJ210" s="440"/>
      <c r="AK210" s="440"/>
      <c r="AL210" s="440"/>
      <c r="AM210" s="440"/>
      <c r="AN210" s="440"/>
      <c r="AO210" s="440"/>
      <c r="AP210" s="440"/>
      <c r="AQ210" s="440"/>
      <c r="AR210" s="440"/>
      <c r="AS210" s="440"/>
      <c r="AT210" s="440"/>
      <c r="AU210" s="440"/>
      <c r="AV210" s="440"/>
      <c r="AW210" s="440"/>
      <c r="AX210" s="440"/>
      <c r="AY210" s="440"/>
      <c r="AZ210" s="440"/>
      <c r="BA210" s="440"/>
      <c r="BB210" s="440"/>
      <c r="BC210" s="440"/>
      <c r="BD210" s="440"/>
      <c r="BE210" s="440"/>
      <c r="BF210" s="440"/>
      <c r="BG210" s="440"/>
      <c r="BH210" s="440"/>
      <c r="BI210" s="440"/>
      <c r="BJ210" s="440"/>
      <c r="BK210" s="440"/>
      <c r="BL210" s="440"/>
      <c r="BM210" s="440"/>
      <c r="BN210" s="440"/>
      <c r="BO210" s="441" t="str">
        <f t="shared" si="236"/>
        <v>n.é.</v>
      </c>
      <c r="BP210" s="442"/>
    </row>
    <row r="211" spans="1:68" ht="20.100000000000001" customHeight="1">
      <c r="A211" s="438" t="s">
        <v>867</v>
      </c>
      <c r="B211" s="439"/>
      <c r="C211" s="374" t="s">
        <v>395</v>
      </c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6"/>
      <c r="AC211" s="377" t="s">
        <v>396</v>
      </c>
      <c r="AD211" s="378"/>
      <c r="AE211" s="471" t="str">
        <f t="shared" ref="AE211:AE217" si="276">IF(SUM(AI211:AP211)=0,"",SUM(AI211:AP211))</f>
        <v/>
      </c>
      <c r="AF211" s="472"/>
      <c r="AG211" s="472"/>
      <c r="AH211" s="473"/>
      <c r="AI211" s="440"/>
      <c r="AJ211" s="440"/>
      <c r="AK211" s="440"/>
      <c r="AL211" s="440"/>
      <c r="AM211" s="440"/>
      <c r="AN211" s="440"/>
      <c r="AO211" s="440"/>
      <c r="AP211" s="440"/>
      <c r="AQ211" s="440"/>
      <c r="AR211" s="440"/>
      <c r="AS211" s="440"/>
      <c r="AT211" s="440"/>
      <c r="AU211" s="440"/>
      <c r="AV211" s="440"/>
      <c r="AW211" s="440"/>
      <c r="AX211" s="440"/>
      <c r="AY211" s="440"/>
      <c r="AZ211" s="440"/>
      <c r="BA211" s="440"/>
      <c r="BB211" s="440"/>
      <c r="BC211" s="440"/>
      <c r="BD211" s="440"/>
      <c r="BE211" s="440"/>
      <c r="BF211" s="440"/>
      <c r="BG211" s="440"/>
      <c r="BH211" s="440"/>
      <c r="BI211" s="440"/>
      <c r="BJ211" s="440"/>
      <c r="BK211" s="440"/>
      <c r="BL211" s="440"/>
      <c r="BM211" s="440"/>
      <c r="BN211" s="440"/>
      <c r="BO211" s="441" t="str">
        <f t="shared" si="236"/>
        <v>n.é.</v>
      </c>
      <c r="BP211" s="442"/>
    </row>
    <row r="212" spans="1:68" ht="20.100000000000001" customHeight="1">
      <c r="A212" s="438" t="s">
        <v>868</v>
      </c>
      <c r="B212" s="439"/>
      <c r="C212" s="374" t="s">
        <v>397</v>
      </c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6"/>
      <c r="AC212" s="377" t="s">
        <v>398</v>
      </c>
      <c r="AD212" s="378"/>
      <c r="AE212" s="471" t="str">
        <f t="shared" si="276"/>
        <v/>
      </c>
      <c r="AF212" s="472"/>
      <c r="AG212" s="472"/>
      <c r="AH212" s="473"/>
      <c r="AI212" s="440"/>
      <c r="AJ212" s="440"/>
      <c r="AK212" s="440"/>
      <c r="AL212" s="440"/>
      <c r="AM212" s="440"/>
      <c r="AN212" s="440"/>
      <c r="AO212" s="440"/>
      <c r="AP212" s="440"/>
      <c r="AQ212" s="440"/>
      <c r="AR212" s="440"/>
      <c r="AS212" s="440"/>
      <c r="AT212" s="440"/>
      <c r="AU212" s="440"/>
      <c r="AV212" s="440"/>
      <c r="AW212" s="440"/>
      <c r="AX212" s="440"/>
      <c r="AY212" s="440"/>
      <c r="AZ212" s="440"/>
      <c r="BA212" s="440"/>
      <c r="BB212" s="440"/>
      <c r="BC212" s="440"/>
      <c r="BD212" s="440"/>
      <c r="BE212" s="440"/>
      <c r="BF212" s="440"/>
      <c r="BG212" s="440"/>
      <c r="BH212" s="440"/>
      <c r="BI212" s="440"/>
      <c r="BJ212" s="440"/>
      <c r="BK212" s="440"/>
      <c r="BL212" s="440"/>
      <c r="BM212" s="440"/>
      <c r="BN212" s="440"/>
      <c r="BO212" s="441" t="str">
        <f t="shared" si="236"/>
        <v>n.é.</v>
      </c>
      <c r="BP212" s="442"/>
    </row>
    <row r="213" spans="1:68" ht="20.100000000000001" customHeight="1">
      <c r="A213" s="438" t="s">
        <v>869</v>
      </c>
      <c r="B213" s="439"/>
      <c r="C213" s="374" t="s">
        <v>805</v>
      </c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6"/>
      <c r="AC213" s="377" t="s">
        <v>399</v>
      </c>
      <c r="AD213" s="378"/>
      <c r="AE213" s="471" t="str">
        <f t="shared" si="276"/>
        <v/>
      </c>
      <c r="AF213" s="472"/>
      <c r="AG213" s="472"/>
      <c r="AH213" s="473"/>
      <c r="AI213" s="440"/>
      <c r="AJ213" s="440"/>
      <c r="AK213" s="440"/>
      <c r="AL213" s="440"/>
      <c r="AM213" s="440"/>
      <c r="AN213" s="440"/>
      <c r="AO213" s="440"/>
      <c r="AP213" s="440"/>
      <c r="AQ213" s="440"/>
      <c r="AR213" s="440"/>
      <c r="AS213" s="440"/>
      <c r="AT213" s="440"/>
      <c r="AU213" s="440"/>
      <c r="AV213" s="440"/>
      <c r="AW213" s="440"/>
      <c r="AX213" s="440"/>
      <c r="AY213" s="440"/>
      <c r="AZ213" s="440"/>
      <c r="BA213" s="440"/>
      <c r="BB213" s="440"/>
      <c r="BC213" s="440"/>
      <c r="BD213" s="440"/>
      <c r="BE213" s="440"/>
      <c r="BF213" s="440"/>
      <c r="BG213" s="440"/>
      <c r="BH213" s="440"/>
      <c r="BI213" s="440"/>
      <c r="BJ213" s="440"/>
      <c r="BK213" s="440"/>
      <c r="BL213" s="440"/>
      <c r="BM213" s="440"/>
      <c r="BN213" s="440"/>
      <c r="BO213" s="441" t="str">
        <f t="shared" si="236"/>
        <v>n.é.</v>
      </c>
      <c r="BP213" s="442"/>
    </row>
    <row r="214" spans="1:68" ht="20.100000000000001" customHeight="1">
      <c r="A214" s="438" t="s">
        <v>870</v>
      </c>
      <c r="B214" s="439"/>
      <c r="C214" s="374" t="s">
        <v>400</v>
      </c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6"/>
      <c r="AC214" s="377" t="s">
        <v>401</v>
      </c>
      <c r="AD214" s="378"/>
      <c r="AE214" s="471" t="str">
        <f t="shared" si="276"/>
        <v/>
      </c>
      <c r="AF214" s="472"/>
      <c r="AG214" s="472"/>
      <c r="AH214" s="473"/>
      <c r="AI214" s="440"/>
      <c r="AJ214" s="440"/>
      <c r="AK214" s="440"/>
      <c r="AL214" s="440"/>
      <c r="AM214" s="440"/>
      <c r="AN214" s="440"/>
      <c r="AO214" s="440"/>
      <c r="AP214" s="440"/>
      <c r="AQ214" s="440"/>
      <c r="AR214" s="440"/>
      <c r="AS214" s="440"/>
      <c r="AT214" s="440"/>
      <c r="AU214" s="440"/>
      <c r="AV214" s="440"/>
      <c r="AW214" s="440"/>
      <c r="AX214" s="440"/>
      <c r="AY214" s="440"/>
      <c r="AZ214" s="440"/>
      <c r="BA214" s="440"/>
      <c r="BB214" s="440"/>
      <c r="BC214" s="440"/>
      <c r="BD214" s="440"/>
      <c r="BE214" s="440"/>
      <c r="BF214" s="440"/>
      <c r="BG214" s="440"/>
      <c r="BH214" s="440"/>
      <c r="BI214" s="440"/>
      <c r="BJ214" s="440"/>
      <c r="BK214" s="440"/>
      <c r="BL214" s="440"/>
      <c r="BM214" s="440"/>
      <c r="BN214" s="440"/>
      <c r="BO214" s="441" t="str">
        <f t="shared" si="236"/>
        <v>n.é.</v>
      </c>
      <c r="BP214" s="442"/>
    </row>
    <row r="215" spans="1:68" ht="20.100000000000001" customHeight="1">
      <c r="A215" s="438" t="s">
        <v>871</v>
      </c>
      <c r="B215" s="439"/>
      <c r="C215" s="374" t="s">
        <v>402</v>
      </c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6"/>
      <c r="AC215" s="377" t="s">
        <v>403</v>
      </c>
      <c r="AD215" s="378"/>
      <c r="AE215" s="471" t="str">
        <f t="shared" si="276"/>
        <v/>
      </c>
      <c r="AF215" s="472"/>
      <c r="AG215" s="472"/>
      <c r="AH215" s="473"/>
      <c r="AI215" s="440"/>
      <c r="AJ215" s="440"/>
      <c r="AK215" s="440"/>
      <c r="AL215" s="440"/>
      <c r="AM215" s="440"/>
      <c r="AN215" s="440"/>
      <c r="AO215" s="440"/>
      <c r="AP215" s="440"/>
      <c r="AQ215" s="440"/>
      <c r="AR215" s="440"/>
      <c r="AS215" s="440"/>
      <c r="AT215" s="440"/>
      <c r="AU215" s="440"/>
      <c r="AV215" s="440"/>
      <c r="AW215" s="440"/>
      <c r="AX215" s="440"/>
      <c r="AY215" s="440"/>
      <c r="AZ215" s="440"/>
      <c r="BA215" s="440"/>
      <c r="BB215" s="440"/>
      <c r="BC215" s="440"/>
      <c r="BD215" s="440"/>
      <c r="BE215" s="440"/>
      <c r="BF215" s="440"/>
      <c r="BG215" s="440"/>
      <c r="BH215" s="440"/>
      <c r="BI215" s="440"/>
      <c r="BJ215" s="440"/>
      <c r="BK215" s="440"/>
      <c r="BL215" s="440"/>
      <c r="BM215" s="440"/>
      <c r="BN215" s="440"/>
      <c r="BO215" s="441" t="str">
        <f t="shared" si="236"/>
        <v>n.é.</v>
      </c>
      <c r="BP215" s="442"/>
    </row>
    <row r="216" spans="1:68" ht="20.100000000000001" customHeight="1">
      <c r="A216" s="438" t="s">
        <v>872</v>
      </c>
      <c r="B216" s="439"/>
      <c r="C216" s="374" t="s">
        <v>808</v>
      </c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6"/>
      <c r="AC216" s="377" t="s">
        <v>809</v>
      </c>
      <c r="AD216" s="378"/>
      <c r="AE216" s="471" t="str">
        <f t="shared" si="276"/>
        <v/>
      </c>
      <c r="AF216" s="472"/>
      <c r="AG216" s="472"/>
      <c r="AH216" s="473"/>
      <c r="AI216" s="440"/>
      <c r="AJ216" s="440"/>
      <c r="AK216" s="440"/>
      <c r="AL216" s="440"/>
      <c r="AM216" s="440"/>
      <c r="AN216" s="440"/>
      <c r="AO216" s="440"/>
      <c r="AP216" s="440"/>
      <c r="AQ216" s="440"/>
      <c r="AR216" s="440"/>
      <c r="AS216" s="440"/>
      <c r="AT216" s="440"/>
      <c r="AU216" s="440"/>
      <c r="AV216" s="440"/>
      <c r="AW216" s="440"/>
      <c r="AX216" s="440"/>
      <c r="AY216" s="440"/>
      <c r="AZ216" s="440"/>
      <c r="BA216" s="440"/>
      <c r="BB216" s="440"/>
      <c r="BC216" s="440"/>
      <c r="BD216" s="440"/>
      <c r="BE216" s="440"/>
      <c r="BF216" s="440"/>
      <c r="BG216" s="440"/>
      <c r="BH216" s="440"/>
      <c r="BI216" s="440"/>
      <c r="BJ216" s="440"/>
      <c r="BK216" s="440"/>
      <c r="BL216" s="440"/>
      <c r="BM216" s="440"/>
      <c r="BN216" s="440"/>
      <c r="BO216" s="441" t="str">
        <f t="shared" si="236"/>
        <v>n.é.</v>
      </c>
      <c r="BP216" s="442"/>
    </row>
    <row r="217" spans="1:68" ht="20.100000000000001" customHeight="1">
      <c r="A217" s="438" t="s">
        <v>873</v>
      </c>
      <c r="B217" s="439"/>
      <c r="C217" s="374" t="s">
        <v>807</v>
      </c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6"/>
      <c r="AC217" s="377" t="s">
        <v>810</v>
      </c>
      <c r="AD217" s="378"/>
      <c r="AE217" s="471" t="str">
        <f t="shared" si="276"/>
        <v/>
      </c>
      <c r="AF217" s="472"/>
      <c r="AG217" s="472"/>
      <c r="AH217" s="473"/>
      <c r="AI217" s="440"/>
      <c r="AJ217" s="440"/>
      <c r="AK217" s="440"/>
      <c r="AL217" s="440"/>
      <c r="AM217" s="440"/>
      <c r="AN217" s="440"/>
      <c r="AO217" s="440"/>
      <c r="AP217" s="440"/>
      <c r="AQ217" s="440"/>
      <c r="AR217" s="440"/>
      <c r="AS217" s="440"/>
      <c r="AT217" s="440"/>
      <c r="AU217" s="440"/>
      <c r="AV217" s="440"/>
      <c r="AW217" s="440"/>
      <c r="AX217" s="440"/>
      <c r="AY217" s="440"/>
      <c r="AZ217" s="440"/>
      <c r="BA217" s="440"/>
      <c r="BB217" s="440"/>
      <c r="BC217" s="440"/>
      <c r="BD217" s="440"/>
      <c r="BE217" s="440"/>
      <c r="BF217" s="440"/>
      <c r="BG217" s="440"/>
      <c r="BH217" s="440"/>
      <c r="BI217" s="440"/>
      <c r="BJ217" s="440"/>
      <c r="BK217" s="440"/>
      <c r="BL217" s="440"/>
      <c r="BM217" s="440"/>
      <c r="BN217" s="440"/>
      <c r="BO217" s="441" t="str">
        <f t="shared" si="236"/>
        <v>n.é.</v>
      </c>
      <c r="BP217" s="442"/>
    </row>
    <row r="218" spans="1:68" s="3" customFormat="1" ht="20.100000000000001" customHeight="1">
      <c r="A218" s="522" t="s">
        <v>874</v>
      </c>
      <c r="B218" s="523"/>
      <c r="C218" s="466" t="s">
        <v>892</v>
      </c>
      <c r="D218" s="467"/>
      <c r="E218" s="467"/>
      <c r="F218" s="467"/>
      <c r="G218" s="467"/>
      <c r="H218" s="467"/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467"/>
      <c r="T218" s="467"/>
      <c r="U218" s="467"/>
      <c r="V218" s="467"/>
      <c r="W218" s="467"/>
      <c r="X218" s="467"/>
      <c r="Y218" s="467"/>
      <c r="Z218" s="467"/>
      <c r="AA218" s="467"/>
      <c r="AB218" s="468"/>
      <c r="AC218" s="469" t="s">
        <v>806</v>
      </c>
      <c r="AD218" s="470"/>
      <c r="AE218" s="443">
        <f>SUM(AE216:AH217)</f>
        <v>0</v>
      </c>
      <c r="AF218" s="443"/>
      <c r="AG218" s="443"/>
      <c r="AH218" s="443"/>
      <c r="AI218" s="443">
        <f t="shared" ref="AI218" si="277">SUM(AI216:AL217)</f>
        <v>0</v>
      </c>
      <c r="AJ218" s="443"/>
      <c r="AK218" s="443"/>
      <c r="AL218" s="443"/>
      <c r="AM218" s="443">
        <f t="shared" ref="AM218" si="278">SUM(AM216:AP217)</f>
        <v>0</v>
      </c>
      <c r="AN218" s="443"/>
      <c r="AO218" s="443"/>
      <c r="AP218" s="443"/>
      <c r="AQ218" s="443">
        <f t="shared" ref="AQ218" si="279">SUM(AQ216:AT217)</f>
        <v>0</v>
      </c>
      <c r="AR218" s="443"/>
      <c r="AS218" s="443"/>
      <c r="AT218" s="443"/>
      <c r="AU218" s="443">
        <f t="shared" ref="AU218" si="280">SUM(AU216:AX217)</f>
        <v>0</v>
      </c>
      <c r="AV218" s="443"/>
      <c r="AW218" s="443"/>
      <c r="AX218" s="443"/>
      <c r="AY218" s="443">
        <f t="shared" ref="AY218" si="281">SUM(AY216:BB217)</f>
        <v>0</v>
      </c>
      <c r="AZ218" s="443"/>
      <c r="BA218" s="443"/>
      <c r="BB218" s="443"/>
      <c r="BC218" s="443">
        <f t="shared" ref="BC218" si="282">SUM(BC216:BF217)</f>
        <v>0</v>
      </c>
      <c r="BD218" s="443"/>
      <c r="BE218" s="443"/>
      <c r="BF218" s="443"/>
      <c r="BG218" s="443">
        <f t="shared" ref="BG218" si="283">SUM(BG216:BJ217)</f>
        <v>0</v>
      </c>
      <c r="BH218" s="443"/>
      <c r="BI218" s="443"/>
      <c r="BJ218" s="443"/>
      <c r="BK218" s="443">
        <f t="shared" ref="BK218" si="284">SUM(BK216:BN217)</f>
        <v>0</v>
      </c>
      <c r="BL218" s="443"/>
      <c r="BM218" s="443"/>
      <c r="BN218" s="443"/>
      <c r="BO218" s="444" t="str">
        <f t="shared" si="236"/>
        <v>n.é.</v>
      </c>
      <c r="BP218" s="445"/>
    </row>
    <row r="219" spans="1:68" ht="20.100000000000001" customHeight="1">
      <c r="A219" s="522" t="s">
        <v>875</v>
      </c>
      <c r="B219" s="523"/>
      <c r="C219" s="466" t="s">
        <v>893</v>
      </c>
      <c r="D219" s="467"/>
      <c r="E219" s="467"/>
      <c r="F219" s="467"/>
      <c r="G219" s="467"/>
      <c r="H219" s="467"/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467"/>
      <c r="T219" s="467"/>
      <c r="U219" s="467"/>
      <c r="V219" s="467"/>
      <c r="W219" s="467"/>
      <c r="X219" s="467"/>
      <c r="Y219" s="467"/>
      <c r="Z219" s="467"/>
      <c r="AA219" s="467"/>
      <c r="AB219" s="468"/>
      <c r="AC219" s="469" t="s">
        <v>404</v>
      </c>
      <c r="AD219" s="470"/>
      <c r="AE219" s="521">
        <f>AE203+SUM(AE209:AH215)+AE218</f>
        <v>0</v>
      </c>
      <c r="AF219" s="521"/>
      <c r="AG219" s="521"/>
      <c r="AH219" s="521"/>
      <c r="AI219" s="521">
        <f t="shared" ref="AI219" si="285">AI203+SUM(AI209:AL215)+AI218</f>
        <v>0</v>
      </c>
      <c r="AJ219" s="521"/>
      <c r="AK219" s="521"/>
      <c r="AL219" s="521"/>
      <c r="AM219" s="521">
        <f t="shared" ref="AM219" si="286">AM203+SUM(AM209:AP215)+AM218</f>
        <v>0</v>
      </c>
      <c r="AN219" s="521"/>
      <c r="AO219" s="521"/>
      <c r="AP219" s="521"/>
      <c r="AQ219" s="521">
        <f t="shared" ref="AQ219" si="287">AQ203+SUM(AQ209:AT215)+AQ218</f>
        <v>0</v>
      </c>
      <c r="AR219" s="521"/>
      <c r="AS219" s="521"/>
      <c r="AT219" s="521"/>
      <c r="AU219" s="521">
        <f t="shared" ref="AU219" si="288">AU203+SUM(AU209:AX215)+AU218</f>
        <v>0</v>
      </c>
      <c r="AV219" s="521"/>
      <c r="AW219" s="521"/>
      <c r="AX219" s="521"/>
      <c r="AY219" s="521">
        <f t="shared" ref="AY219" si="289">AY203+SUM(AY209:BB215)+AY218</f>
        <v>0</v>
      </c>
      <c r="AZ219" s="521"/>
      <c r="BA219" s="521"/>
      <c r="BB219" s="521"/>
      <c r="BC219" s="521">
        <f t="shared" ref="BC219" si="290">BC203+SUM(BC209:BF215)+BC218</f>
        <v>0</v>
      </c>
      <c r="BD219" s="521"/>
      <c r="BE219" s="521"/>
      <c r="BF219" s="521"/>
      <c r="BG219" s="521">
        <f t="shared" ref="BG219" si="291">BG203+SUM(BG209:BJ215)+BG218</f>
        <v>0</v>
      </c>
      <c r="BH219" s="521"/>
      <c r="BI219" s="521"/>
      <c r="BJ219" s="521"/>
      <c r="BK219" s="521">
        <f t="shared" ref="BK219" si="292">BK203+SUM(BK209:BN215)+BK218</f>
        <v>0</v>
      </c>
      <c r="BL219" s="521"/>
      <c r="BM219" s="521"/>
      <c r="BN219" s="521"/>
      <c r="BO219" s="444" t="str">
        <f t="shared" si="236"/>
        <v>n.é.</v>
      </c>
      <c r="BP219" s="445"/>
    </row>
    <row r="220" spans="1:68" ht="20.100000000000001" customHeight="1">
      <c r="A220" s="438" t="s">
        <v>876</v>
      </c>
      <c r="B220" s="439"/>
      <c r="C220" s="374" t="s">
        <v>405</v>
      </c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6"/>
      <c r="AC220" s="377" t="s">
        <v>406</v>
      </c>
      <c r="AD220" s="378"/>
      <c r="AE220" s="471" t="str">
        <f t="shared" ref="AE220" si="293">IF(SUM(AI220:AP220)=0,"",SUM(AI220:AP220))</f>
        <v/>
      </c>
      <c r="AF220" s="472"/>
      <c r="AG220" s="472"/>
      <c r="AH220" s="473"/>
      <c r="AI220" s="443"/>
      <c r="AJ220" s="443"/>
      <c r="AK220" s="443"/>
      <c r="AL220" s="443"/>
      <c r="AM220" s="443"/>
      <c r="AN220" s="443"/>
      <c r="AO220" s="443"/>
      <c r="AP220" s="443"/>
      <c r="AQ220" s="443"/>
      <c r="AR220" s="443"/>
      <c r="AS220" s="443"/>
      <c r="AT220" s="443"/>
      <c r="AU220" s="443"/>
      <c r="AV220" s="443"/>
      <c r="AW220" s="443"/>
      <c r="AX220" s="443"/>
      <c r="AY220" s="443"/>
      <c r="AZ220" s="443"/>
      <c r="BA220" s="443"/>
      <c r="BB220" s="443"/>
      <c r="BC220" s="443"/>
      <c r="BD220" s="443"/>
      <c r="BE220" s="443"/>
      <c r="BF220" s="443"/>
      <c r="BG220" s="443"/>
      <c r="BH220" s="443"/>
      <c r="BI220" s="443"/>
      <c r="BJ220" s="443"/>
      <c r="BK220" s="443"/>
      <c r="BL220" s="443"/>
      <c r="BM220" s="443"/>
      <c r="BN220" s="443"/>
      <c r="BO220" s="444" t="str">
        <f t="shared" si="236"/>
        <v>n.é.</v>
      </c>
      <c r="BP220" s="445"/>
    </row>
    <row r="221" spans="1:68" ht="20.100000000000001" customHeight="1">
      <c r="A221" s="438" t="s">
        <v>877</v>
      </c>
      <c r="B221" s="439"/>
      <c r="C221" s="397" t="s">
        <v>407</v>
      </c>
      <c r="D221" s="398"/>
      <c r="E221" s="398"/>
      <c r="F221" s="398"/>
      <c r="G221" s="398"/>
      <c r="H221" s="398"/>
      <c r="I221" s="398"/>
      <c r="J221" s="398"/>
      <c r="K221" s="398"/>
      <c r="L221" s="398"/>
      <c r="M221" s="398"/>
      <c r="N221" s="398"/>
      <c r="O221" s="398"/>
      <c r="P221" s="398"/>
      <c r="Q221" s="398"/>
      <c r="R221" s="398"/>
      <c r="S221" s="398"/>
      <c r="T221" s="398"/>
      <c r="U221" s="398"/>
      <c r="V221" s="398"/>
      <c r="W221" s="398"/>
      <c r="X221" s="398"/>
      <c r="Y221" s="398"/>
      <c r="Z221" s="398"/>
      <c r="AA221" s="398"/>
      <c r="AB221" s="399"/>
      <c r="AC221" s="377" t="s">
        <v>408</v>
      </c>
      <c r="AD221" s="378"/>
      <c r="AE221" s="471" t="str">
        <f t="shared" ref="AE221:AE224" si="294">IF(SUM(AI221:AP221)=0,"",SUM(AI221:AP221))</f>
        <v/>
      </c>
      <c r="AF221" s="472"/>
      <c r="AG221" s="472"/>
      <c r="AH221" s="473"/>
      <c r="AI221" s="443"/>
      <c r="AJ221" s="443"/>
      <c r="AK221" s="443"/>
      <c r="AL221" s="443"/>
      <c r="AM221" s="443"/>
      <c r="AN221" s="443"/>
      <c r="AO221" s="443"/>
      <c r="AP221" s="443"/>
      <c r="AQ221" s="443"/>
      <c r="AR221" s="443"/>
      <c r="AS221" s="443"/>
      <c r="AT221" s="443"/>
      <c r="AU221" s="443"/>
      <c r="AV221" s="443"/>
      <c r="AW221" s="443"/>
      <c r="AX221" s="443"/>
      <c r="AY221" s="443"/>
      <c r="AZ221" s="443"/>
      <c r="BA221" s="443"/>
      <c r="BB221" s="443"/>
      <c r="BC221" s="443"/>
      <c r="BD221" s="443"/>
      <c r="BE221" s="443"/>
      <c r="BF221" s="443"/>
      <c r="BG221" s="443"/>
      <c r="BH221" s="443"/>
      <c r="BI221" s="443"/>
      <c r="BJ221" s="443"/>
      <c r="BK221" s="443"/>
      <c r="BL221" s="443"/>
      <c r="BM221" s="443"/>
      <c r="BN221" s="443"/>
      <c r="BO221" s="444" t="str">
        <f t="shared" si="236"/>
        <v>n.é.</v>
      </c>
      <c r="BP221" s="445"/>
    </row>
    <row r="222" spans="1:68" ht="20.100000000000001" customHeight="1">
      <c r="A222" s="438" t="s">
        <v>878</v>
      </c>
      <c r="B222" s="439"/>
      <c r="C222" s="374" t="s">
        <v>409</v>
      </c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6"/>
      <c r="AC222" s="377" t="s">
        <v>410</v>
      </c>
      <c r="AD222" s="378"/>
      <c r="AE222" s="471" t="str">
        <f t="shared" si="294"/>
        <v/>
      </c>
      <c r="AF222" s="472"/>
      <c r="AG222" s="472"/>
      <c r="AH222" s="473"/>
      <c r="AI222" s="443"/>
      <c r="AJ222" s="443"/>
      <c r="AK222" s="443"/>
      <c r="AL222" s="443"/>
      <c r="AM222" s="443"/>
      <c r="AN222" s="443"/>
      <c r="AO222" s="443"/>
      <c r="AP222" s="443"/>
      <c r="AQ222" s="443"/>
      <c r="AR222" s="443"/>
      <c r="AS222" s="443"/>
      <c r="AT222" s="443"/>
      <c r="AU222" s="443"/>
      <c r="AV222" s="443"/>
      <c r="AW222" s="443"/>
      <c r="AX222" s="443"/>
      <c r="AY222" s="443"/>
      <c r="AZ222" s="443"/>
      <c r="BA222" s="443"/>
      <c r="BB222" s="443"/>
      <c r="BC222" s="443"/>
      <c r="BD222" s="443"/>
      <c r="BE222" s="443"/>
      <c r="BF222" s="443"/>
      <c r="BG222" s="443"/>
      <c r="BH222" s="443"/>
      <c r="BI222" s="443"/>
      <c r="BJ222" s="443"/>
      <c r="BK222" s="443"/>
      <c r="BL222" s="443"/>
      <c r="BM222" s="443"/>
      <c r="BN222" s="443"/>
      <c r="BO222" s="444" t="str">
        <f t="shared" si="236"/>
        <v>n.é.</v>
      </c>
      <c r="BP222" s="445"/>
    </row>
    <row r="223" spans="1:68" ht="20.100000000000001" customHeight="1">
      <c r="A223" s="438" t="s">
        <v>879</v>
      </c>
      <c r="B223" s="439"/>
      <c r="C223" s="374" t="s">
        <v>813</v>
      </c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6"/>
      <c r="AC223" s="377" t="s">
        <v>411</v>
      </c>
      <c r="AD223" s="378"/>
      <c r="AE223" s="471" t="str">
        <f t="shared" si="294"/>
        <v/>
      </c>
      <c r="AF223" s="472"/>
      <c r="AG223" s="472"/>
      <c r="AH223" s="473"/>
      <c r="AI223" s="443"/>
      <c r="AJ223" s="443"/>
      <c r="AK223" s="443"/>
      <c r="AL223" s="443"/>
      <c r="AM223" s="443"/>
      <c r="AN223" s="443"/>
      <c r="AO223" s="443"/>
      <c r="AP223" s="443"/>
      <c r="AQ223" s="443"/>
      <c r="AR223" s="443"/>
      <c r="AS223" s="443"/>
      <c r="AT223" s="443"/>
      <c r="AU223" s="443"/>
      <c r="AV223" s="443"/>
      <c r="AW223" s="443"/>
      <c r="AX223" s="443"/>
      <c r="AY223" s="443"/>
      <c r="AZ223" s="443"/>
      <c r="BA223" s="443"/>
      <c r="BB223" s="443"/>
      <c r="BC223" s="443"/>
      <c r="BD223" s="443"/>
      <c r="BE223" s="443"/>
      <c r="BF223" s="443"/>
      <c r="BG223" s="443"/>
      <c r="BH223" s="443"/>
      <c r="BI223" s="443"/>
      <c r="BJ223" s="443"/>
      <c r="BK223" s="443"/>
      <c r="BL223" s="443"/>
      <c r="BM223" s="443"/>
      <c r="BN223" s="443"/>
      <c r="BO223" s="444" t="str">
        <f t="shared" si="236"/>
        <v>n.é.</v>
      </c>
      <c r="BP223" s="445"/>
    </row>
    <row r="224" spans="1:68" ht="20.100000000000001" customHeight="1">
      <c r="A224" s="438" t="s">
        <v>880</v>
      </c>
      <c r="B224" s="439"/>
      <c r="C224" s="374" t="s">
        <v>811</v>
      </c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6"/>
      <c r="AC224" s="377" t="s">
        <v>812</v>
      </c>
      <c r="AD224" s="378"/>
      <c r="AE224" s="471" t="str">
        <f t="shared" si="294"/>
        <v/>
      </c>
      <c r="AF224" s="472"/>
      <c r="AG224" s="472"/>
      <c r="AH224" s="473"/>
      <c r="AI224" s="443"/>
      <c r="AJ224" s="443"/>
      <c r="AK224" s="443"/>
      <c r="AL224" s="443"/>
      <c r="AM224" s="443"/>
      <c r="AN224" s="443"/>
      <c r="AO224" s="443"/>
      <c r="AP224" s="443"/>
      <c r="AQ224" s="443"/>
      <c r="AR224" s="443"/>
      <c r="AS224" s="443"/>
      <c r="AT224" s="443"/>
      <c r="AU224" s="443"/>
      <c r="AV224" s="443"/>
      <c r="AW224" s="443"/>
      <c r="AX224" s="443"/>
      <c r="AY224" s="443"/>
      <c r="AZ224" s="443"/>
      <c r="BA224" s="443"/>
      <c r="BB224" s="443"/>
      <c r="BC224" s="443"/>
      <c r="BD224" s="443"/>
      <c r="BE224" s="443"/>
      <c r="BF224" s="443"/>
      <c r="BG224" s="443"/>
      <c r="BH224" s="443"/>
      <c r="BI224" s="443"/>
      <c r="BJ224" s="443"/>
      <c r="BK224" s="443"/>
      <c r="BL224" s="443"/>
      <c r="BM224" s="443"/>
      <c r="BN224" s="443"/>
      <c r="BO224" s="444" t="str">
        <f t="shared" si="236"/>
        <v>n.é.</v>
      </c>
      <c r="BP224" s="445"/>
    </row>
    <row r="225" spans="1:68" s="3" customFormat="1" ht="20.100000000000001" customHeight="1">
      <c r="A225" s="522" t="s">
        <v>881</v>
      </c>
      <c r="B225" s="523"/>
      <c r="C225" s="466" t="s">
        <v>894</v>
      </c>
      <c r="D225" s="467"/>
      <c r="E225" s="467"/>
      <c r="F225" s="467"/>
      <c r="G225" s="467"/>
      <c r="H225" s="467"/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467"/>
      <c r="T225" s="467"/>
      <c r="U225" s="467"/>
      <c r="V225" s="467"/>
      <c r="W225" s="467"/>
      <c r="X225" s="467"/>
      <c r="Y225" s="467"/>
      <c r="Z225" s="467"/>
      <c r="AA225" s="467"/>
      <c r="AB225" s="468"/>
      <c r="AC225" s="469" t="s">
        <v>412</v>
      </c>
      <c r="AD225" s="470"/>
      <c r="AE225" s="521">
        <f>SUM(AE220:AH224)</f>
        <v>0</v>
      </c>
      <c r="AF225" s="521"/>
      <c r="AG225" s="521"/>
      <c r="AH225" s="521"/>
      <c r="AI225" s="521">
        <f>SUM(AI220:AL224)</f>
        <v>0</v>
      </c>
      <c r="AJ225" s="521"/>
      <c r="AK225" s="521"/>
      <c r="AL225" s="521"/>
      <c r="AM225" s="521">
        <f>SUM(AM220:AP224)</f>
        <v>0</v>
      </c>
      <c r="AN225" s="521"/>
      <c r="AO225" s="521"/>
      <c r="AP225" s="521"/>
      <c r="AQ225" s="521">
        <f t="shared" ref="AQ225" si="295">SUM(AQ220:AT224)</f>
        <v>0</v>
      </c>
      <c r="AR225" s="521"/>
      <c r="AS225" s="521"/>
      <c r="AT225" s="521"/>
      <c r="AU225" s="521">
        <f t="shared" ref="AU225" si="296">SUM(AU220:AX224)</f>
        <v>0</v>
      </c>
      <c r="AV225" s="521"/>
      <c r="AW225" s="521"/>
      <c r="AX225" s="521"/>
      <c r="AY225" s="521">
        <f t="shared" ref="AY225" si="297">SUM(AY220:BB224)</f>
        <v>0</v>
      </c>
      <c r="AZ225" s="521"/>
      <c r="BA225" s="521"/>
      <c r="BB225" s="521"/>
      <c r="BC225" s="521">
        <f t="shared" ref="BC225" si="298">SUM(BC220:BF224)</f>
        <v>0</v>
      </c>
      <c r="BD225" s="521"/>
      <c r="BE225" s="521"/>
      <c r="BF225" s="521"/>
      <c r="BG225" s="521">
        <f t="shared" ref="BG225" si="299">SUM(BG220:BJ224)</f>
        <v>0</v>
      </c>
      <c r="BH225" s="521"/>
      <c r="BI225" s="521"/>
      <c r="BJ225" s="521"/>
      <c r="BK225" s="521">
        <f t="shared" ref="BK225" si="300">SUM(BK220:BN224)</f>
        <v>0</v>
      </c>
      <c r="BL225" s="521"/>
      <c r="BM225" s="521"/>
      <c r="BN225" s="521"/>
      <c r="BO225" s="444" t="str">
        <f t="shared" si="236"/>
        <v>n.é.</v>
      </c>
      <c r="BP225" s="445"/>
    </row>
    <row r="226" spans="1:68" ht="20.100000000000001" customHeight="1">
      <c r="A226" s="438" t="s">
        <v>882</v>
      </c>
      <c r="B226" s="439"/>
      <c r="C226" s="397" t="s">
        <v>413</v>
      </c>
      <c r="D226" s="398"/>
      <c r="E226" s="398"/>
      <c r="F226" s="398"/>
      <c r="G226" s="398"/>
      <c r="H226" s="398"/>
      <c r="I226" s="398"/>
      <c r="J226" s="398"/>
      <c r="K226" s="398"/>
      <c r="L226" s="398"/>
      <c r="M226" s="398"/>
      <c r="N226" s="398"/>
      <c r="O226" s="398"/>
      <c r="P226" s="398"/>
      <c r="Q226" s="398"/>
      <c r="R226" s="398"/>
      <c r="S226" s="398"/>
      <c r="T226" s="398"/>
      <c r="U226" s="398"/>
      <c r="V226" s="398"/>
      <c r="W226" s="398"/>
      <c r="X226" s="398"/>
      <c r="Y226" s="398"/>
      <c r="Z226" s="398"/>
      <c r="AA226" s="398"/>
      <c r="AB226" s="399"/>
      <c r="AC226" s="377" t="s">
        <v>414</v>
      </c>
      <c r="AD226" s="378"/>
      <c r="AE226" s="471" t="str">
        <f t="shared" ref="AE226" si="301">IF(SUM(AI226:AP226)=0,"",SUM(AI226:AP226))</f>
        <v/>
      </c>
      <c r="AF226" s="472"/>
      <c r="AG226" s="472"/>
      <c r="AH226" s="473"/>
      <c r="AI226" s="440"/>
      <c r="AJ226" s="440"/>
      <c r="AK226" s="440"/>
      <c r="AL226" s="440"/>
      <c r="AM226" s="440"/>
      <c r="AN226" s="440"/>
      <c r="AO226" s="440"/>
      <c r="AP226" s="440"/>
      <c r="AQ226" s="440"/>
      <c r="AR226" s="440"/>
      <c r="AS226" s="440"/>
      <c r="AT226" s="440"/>
      <c r="AU226" s="440"/>
      <c r="AV226" s="440"/>
      <c r="AW226" s="440"/>
      <c r="AX226" s="440"/>
      <c r="AY226" s="440"/>
      <c r="AZ226" s="440"/>
      <c r="BA226" s="440"/>
      <c r="BB226" s="440"/>
      <c r="BC226" s="440"/>
      <c r="BD226" s="440"/>
      <c r="BE226" s="440"/>
      <c r="BF226" s="440"/>
      <c r="BG226" s="440"/>
      <c r="BH226" s="440"/>
      <c r="BI226" s="440"/>
      <c r="BJ226" s="440"/>
      <c r="BK226" s="440"/>
      <c r="BL226" s="440"/>
      <c r="BM226" s="440"/>
      <c r="BN226" s="440"/>
      <c r="BO226" s="441" t="str">
        <f t="shared" si="236"/>
        <v>n.é.</v>
      </c>
      <c r="BP226" s="442"/>
    </row>
    <row r="227" spans="1:68" ht="20.100000000000001" customHeight="1">
      <c r="A227" s="438" t="s">
        <v>883</v>
      </c>
      <c r="B227" s="439"/>
      <c r="C227" s="397" t="s">
        <v>814</v>
      </c>
      <c r="D227" s="398"/>
      <c r="E227" s="398"/>
      <c r="F227" s="398"/>
      <c r="G227" s="398"/>
      <c r="H227" s="398"/>
      <c r="I227" s="398"/>
      <c r="J227" s="398"/>
      <c r="K227" s="398"/>
      <c r="L227" s="398"/>
      <c r="M227" s="398"/>
      <c r="N227" s="398"/>
      <c r="O227" s="398"/>
      <c r="P227" s="398"/>
      <c r="Q227" s="398"/>
      <c r="R227" s="398"/>
      <c r="S227" s="398"/>
      <c r="T227" s="398"/>
      <c r="U227" s="398"/>
      <c r="V227" s="398"/>
      <c r="W227" s="398"/>
      <c r="X227" s="398"/>
      <c r="Y227" s="398"/>
      <c r="Z227" s="398"/>
      <c r="AA227" s="398"/>
      <c r="AB227" s="399"/>
      <c r="AC227" s="377" t="s">
        <v>815</v>
      </c>
      <c r="AD227" s="378"/>
      <c r="AE227" s="471" t="str">
        <f t="shared" ref="AE227" si="302">IF(SUM(AI227:AP227)=0,"",SUM(AI227:AP227))</f>
        <v/>
      </c>
      <c r="AF227" s="472"/>
      <c r="AG227" s="472"/>
      <c r="AH227" s="473"/>
      <c r="AI227" s="440"/>
      <c r="AJ227" s="440"/>
      <c r="AK227" s="440"/>
      <c r="AL227" s="440"/>
      <c r="AM227" s="440"/>
      <c r="AN227" s="440"/>
      <c r="AO227" s="440"/>
      <c r="AP227" s="440"/>
      <c r="AQ227" s="440"/>
      <c r="AR227" s="440"/>
      <c r="AS227" s="440"/>
      <c r="AT227" s="440"/>
      <c r="AU227" s="440"/>
      <c r="AV227" s="440"/>
      <c r="AW227" s="440"/>
      <c r="AX227" s="440"/>
      <c r="AY227" s="440"/>
      <c r="AZ227" s="440"/>
      <c r="BA227" s="440"/>
      <c r="BB227" s="440"/>
      <c r="BC227" s="440"/>
      <c r="BD227" s="440"/>
      <c r="BE227" s="440"/>
      <c r="BF227" s="440"/>
      <c r="BG227" s="440"/>
      <c r="BH227" s="440"/>
      <c r="BI227" s="440"/>
      <c r="BJ227" s="440"/>
      <c r="BK227" s="440"/>
      <c r="BL227" s="440"/>
      <c r="BM227" s="440"/>
      <c r="BN227" s="440"/>
      <c r="BO227" s="441" t="str">
        <f t="shared" si="236"/>
        <v>n.é.</v>
      </c>
      <c r="BP227" s="442"/>
    </row>
    <row r="228" spans="1:68" s="3" customFormat="1" ht="20.100000000000001" customHeight="1">
      <c r="A228" s="514" t="s">
        <v>884</v>
      </c>
      <c r="B228" s="515"/>
      <c r="C228" s="516" t="s">
        <v>895</v>
      </c>
      <c r="D228" s="517"/>
      <c r="E228" s="517"/>
      <c r="F228" s="517"/>
      <c r="G228" s="517"/>
      <c r="H228" s="517"/>
      <c r="I228" s="517"/>
      <c r="J228" s="517"/>
      <c r="K228" s="517"/>
      <c r="L228" s="517"/>
      <c r="M228" s="517"/>
      <c r="N228" s="517"/>
      <c r="O228" s="517"/>
      <c r="P228" s="517"/>
      <c r="Q228" s="517"/>
      <c r="R228" s="517"/>
      <c r="S228" s="517"/>
      <c r="T228" s="517"/>
      <c r="U228" s="517"/>
      <c r="V228" s="517"/>
      <c r="W228" s="517"/>
      <c r="X228" s="517"/>
      <c r="Y228" s="517"/>
      <c r="Z228" s="517"/>
      <c r="AA228" s="517"/>
      <c r="AB228" s="518"/>
      <c r="AC228" s="519" t="s">
        <v>415</v>
      </c>
      <c r="AD228" s="520"/>
      <c r="AE228" s="511">
        <f>SUM(AE219,AE225,AE226,AE227)</f>
        <v>0</v>
      </c>
      <c r="AF228" s="511"/>
      <c r="AG228" s="511"/>
      <c r="AH228" s="511"/>
      <c r="AI228" s="511">
        <f t="shared" ref="AI228" si="303">AI219+AI225+AI226+AI227</f>
        <v>0</v>
      </c>
      <c r="AJ228" s="511"/>
      <c r="AK228" s="511"/>
      <c r="AL228" s="511"/>
      <c r="AM228" s="511">
        <f t="shared" ref="AM228" si="304">AM219+AM225+AM226+AM227</f>
        <v>0</v>
      </c>
      <c r="AN228" s="511"/>
      <c r="AO228" s="511"/>
      <c r="AP228" s="511"/>
      <c r="AQ228" s="511">
        <f t="shared" ref="AQ228" si="305">AQ219+AQ225+AQ226+AQ227</f>
        <v>0</v>
      </c>
      <c r="AR228" s="511"/>
      <c r="AS228" s="511"/>
      <c r="AT228" s="511"/>
      <c r="AU228" s="511">
        <f t="shared" ref="AU228" si="306">AU219+AU225+AU226+AU227</f>
        <v>0</v>
      </c>
      <c r="AV228" s="511"/>
      <c r="AW228" s="511"/>
      <c r="AX228" s="511"/>
      <c r="AY228" s="511">
        <f t="shared" ref="AY228" si="307">AY219+AY225+AY226+AY227</f>
        <v>0</v>
      </c>
      <c r="AZ228" s="511"/>
      <c r="BA228" s="511"/>
      <c r="BB228" s="511"/>
      <c r="BC228" s="511">
        <f t="shared" ref="BC228" si="308">BC219+BC225+BC226+BC227</f>
        <v>0</v>
      </c>
      <c r="BD228" s="511"/>
      <c r="BE228" s="511"/>
      <c r="BF228" s="511"/>
      <c r="BG228" s="511">
        <f t="shared" ref="BG228" si="309">BG219+BG225+BG226+BG227</f>
        <v>0</v>
      </c>
      <c r="BH228" s="511"/>
      <c r="BI228" s="511"/>
      <c r="BJ228" s="511"/>
      <c r="BK228" s="511">
        <f t="shared" ref="BK228" si="310">BK219+BK225+BK226+BK227</f>
        <v>0</v>
      </c>
      <c r="BL228" s="511"/>
      <c r="BM228" s="511"/>
      <c r="BN228" s="511"/>
      <c r="BO228" s="512" t="str">
        <f t="shared" si="236"/>
        <v>n.é.</v>
      </c>
      <c r="BP228" s="513"/>
    </row>
    <row r="229" spans="1:68" s="3" customFormat="1" ht="20.100000000000001" customHeight="1">
      <c r="A229" s="362" t="s">
        <v>885</v>
      </c>
      <c r="B229" s="363"/>
      <c r="C229" s="364" t="s">
        <v>896</v>
      </c>
      <c r="D229" s="365"/>
      <c r="E229" s="365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5"/>
      <c r="S229" s="365"/>
      <c r="T229" s="365"/>
      <c r="U229" s="365"/>
      <c r="V229" s="365"/>
      <c r="W229" s="365"/>
      <c r="X229" s="365"/>
      <c r="Y229" s="365"/>
      <c r="Z229" s="365"/>
      <c r="AA229" s="365"/>
      <c r="AB229" s="366"/>
      <c r="AC229" s="367"/>
      <c r="AD229" s="368"/>
      <c r="AE229" s="508">
        <f>AE199+AE228</f>
        <v>65856</v>
      </c>
      <c r="AF229" s="508"/>
      <c r="AG229" s="508"/>
      <c r="AH229" s="508"/>
      <c r="AI229" s="508">
        <f>AI199+AI228</f>
        <v>34966</v>
      </c>
      <c r="AJ229" s="508"/>
      <c r="AK229" s="508"/>
      <c r="AL229" s="508"/>
      <c r="AM229" s="508">
        <f>AM199+AM228</f>
        <v>30890</v>
      </c>
      <c r="AN229" s="508"/>
      <c r="AO229" s="508"/>
      <c r="AP229" s="508"/>
      <c r="AQ229" s="508">
        <f>AQ199+AQ228</f>
        <v>0</v>
      </c>
      <c r="AR229" s="508"/>
      <c r="AS229" s="508"/>
      <c r="AT229" s="508"/>
      <c r="AU229" s="508">
        <f>AU199+AU228</f>
        <v>0</v>
      </c>
      <c r="AV229" s="508"/>
      <c r="AW229" s="508"/>
      <c r="AX229" s="508"/>
      <c r="AY229" s="508">
        <f>AY199+AY228</f>
        <v>0</v>
      </c>
      <c r="AZ229" s="508"/>
      <c r="BA229" s="508"/>
      <c r="BB229" s="508"/>
      <c r="BC229" s="508">
        <f>BC199+BC228</f>
        <v>0</v>
      </c>
      <c r="BD229" s="508"/>
      <c r="BE229" s="508"/>
      <c r="BF229" s="508"/>
      <c r="BG229" s="508">
        <f>BG199+BG228</f>
        <v>0</v>
      </c>
      <c r="BH229" s="508"/>
      <c r="BI229" s="508"/>
      <c r="BJ229" s="508"/>
      <c r="BK229" s="508">
        <f>BK199+BK228</f>
        <v>0</v>
      </c>
      <c r="BL229" s="508"/>
      <c r="BM229" s="508"/>
      <c r="BN229" s="508"/>
      <c r="BO229" s="509" t="str">
        <f t="shared" si="236"/>
        <v>n.é.</v>
      </c>
      <c r="BP229" s="510"/>
    </row>
    <row r="231" spans="1:68">
      <c r="AC231" s="136"/>
      <c r="AD231" s="136"/>
      <c r="AE231" s="131">
        <f>AE229-AE102</f>
        <v>0</v>
      </c>
      <c r="AF231" s="131"/>
      <c r="AG231" s="131"/>
      <c r="AH231" s="131"/>
      <c r="AI231" s="131">
        <f>AI229-AI102</f>
        <v>0</v>
      </c>
      <c r="AJ231" s="131"/>
      <c r="AK231" s="131"/>
      <c r="AL231" s="131"/>
      <c r="AM231" s="131">
        <f>AM229-AM102</f>
        <v>0</v>
      </c>
      <c r="AN231" s="131"/>
      <c r="AO231" s="131"/>
      <c r="AP231" s="131"/>
      <c r="AQ231" s="131">
        <f>AQ229-AQ102</f>
        <v>0</v>
      </c>
      <c r="AR231" s="131"/>
      <c r="AS231" s="131"/>
      <c r="AT231" s="131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1">
        <f>BK102-BK229</f>
        <v>0</v>
      </c>
      <c r="BL231" s="131"/>
      <c r="BM231" s="131"/>
      <c r="BN231" s="131"/>
      <c r="BO231" s="132"/>
      <c r="BP231" s="132"/>
    </row>
  </sheetData>
  <mergeCells count="2927">
    <mergeCell ref="AI231:AL231"/>
    <mergeCell ref="AM231:AP231"/>
    <mergeCell ref="AM227:AP227"/>
    <mergeCell ref="AM228:AP228"/>
    <mergeCell ref="AM229:AP229"/>
    <mergeCell ref="AM221:AP221"/>
    <mergeCell ref="AM222:AP222"/>
    <mergeCell ref="AM223:AP223"/>
    <mergeCell ref="AM224:AP224"/>
    <mergeCell ref="AM225:AP225"/>
    <mergeCell ref="AM226:AP226"/>
    <mergeCell ref="AM215:AP215"/>
    <mergeCell ref="AM216:AP216"/>
    <mergeCell ref="AM217:AP217"/>
    <mergeCell ref="AM218:AP218"/>
    <mergeCell ref="AM219:AP219"/>
    <mergeCell ref="AM220:AP220"/>
    <mergeCell ref="AM10:AP10"/>
    <mergeCell ref="AM11:AP11"/>
    <mergeCell ref="AM12:AP12"/>
    <mergeCell ref="AI221:AL221"/>
    <mergeCell ref="AI222:AL222"/>
    <mergeCell ref="AI223:AL223"/>
    <mergeCell ref="AI224:AL224"/>
    <mergeCell ref="AI225:AL225"/>
    <mergeCell ref="AI226:AL226"/>
    <mergeCell ref="AI215:AL215"/>
    <mergeCell ref="AI216:AL216"/>
    <mergeCell ref="AI217:AL217"/>
    <mergeCell ref="AI218:AL218"/>
    <mergeCell ref="AI219:AL219"/>
    <mergeCell ref="AI220:AL220"/>
    <mergeCell ref="AI211:AL211"/>
    <mergeCell ref="AI212:AL212"/>
    <mergeCell ref="AI213:AL213"/>
    <mergeCell ref="AI214:AL214"/>
    <mergeCell ref="AM36:AP36"/>
    <mergeCell ref="AM37:AP37"/>
    <mergeCell ref="AM38:AP38"/>
    <mergeCell ref="AM39:AP39"/>
    <mergeCell ref="AM40:AP40"/>
    <mergeCell ref="AM41:AP41"/>
    <mergeCell ref="AM30:AP30"/>
    <mergeCell ref="AM31:AP31"/>
    <mergeCell ref="AM32:AP32"/>
    <mergeCell ref="AM33:AP33"/>
    <mergeCell ref="AM34:AP34"/>
    <mergeCell ref="AM35:AP35"/>
    <mergeCell ref="AM24:AP24"/>
    <mergeCell ref="BG231:BJ231"/>
    <mergeCell ref="BK231:BN231"/>
    <mergeCell ref="BO231:BP231"/>
    <mergeCell ref="AI6:AL6"/>
    <mergeCell ref="AI7:AL7"/>
    <mergeCell ref="AI8:AL8"/>
    <mergeCell ref="AI9:AL9"/>
    <mergeCell ref="AI10:AL10"/>
    <mergeCell ref="AI11:AL11"/>
    <mergeCell ref="AI12:AL12"/>
    <mergeCell ref="AC231:AD231"/>
    <mergeCell ref="AE231:AH231"/>
    <mergeCell ref="AQ231:AT231"/>
    <mergeCell ref="AU231:AX231"/>
    <mergeCell ref="AY231:BB231"/>
    <mergeCell ref="BC231:BF231"/>
    <mergeCell ref="AU229:AX229"/>
    <mergeCell ref="AY229:BB229"/>
    <mergeCell ref="BC229:BF229"/>
    <mergeCell ref="BG229:BJ229"/>
    <mergeCell ref="BK229:BN229"/>
    <mergeCell ref="BO229:BP229"/>
    <mergeCell ref="AY228:BB228"/>
    <mergeCell ref="BC228:BF228"/>
    <mergeCell ref="BG228:BJ228"/>
    <mergeCell ref="BK228:BN228"/>
    <mergeCell ref="AI36:AL36"/>
    <mergeCell ref="AI37:AL37"/>
    <mergeCell ref="AI38:AL38"/>
    <mergeCell ref="AI39:AL39"/>
    <mergeCell ref="AI40:AL40"/>
    <mergeCell ref="AI41:AL41"/>
    <mergeCell ref="BO228:BP228"/>
    <mergeCell ref="A229:B229"/>
    <mergeCell ref="C229:AB229"/>
    <mergeCell ref="AC229:AD229"/>
    <mergeCell ref="AE229:AH229"/>
    <mergeCell ref="AQ229:AT229"/>
    <mergeCell ref="A228:B228"/>
    <mergeCell ref="C228:AB228"/>
    <mergeCell ref="AC228:AD228"/>
    <mergeCell ref="AE228:AH228"/>
    <mergeCell ref="AQ228:AT228"/>
    <mergeCell ref="AU228:AX228"/>
    <mergeCell ref="AU227:AX227"/>
    <mergeCell ref="AY227:BB227"/>
    <mergeCell ref="BC227:BF227"/>
    <mergeCell ref="BG227:BJ227"/>
    <mergeCell ref="BK227:BN227"/>
    <mergeCell ref="BO227:BP227"/>
    <mergeCell ref="AI227:AL227"/>
    <mergeCell ref="AI228:AL228"/>
    <mergeCell ref="AI229:AL229"/>
    <mergeCell ref="AY226:BB226"/>
    <mergeCell ref="BC226:BF226"/>
    <mergeCell ref="BG226:BJ226"/>
    <mergeCell ref="BK226:BN226"/>
    <mergeCell ref="BO226:BP226"/>
    <mergeCell ref="A227:B227"/>
    <mergeCell ref="C227:AB227"/>
    <mergeCell ref="AC227:AD227"/>
    <mergeCell ref="AE227:AH227"/>
    <mergeCell ref="AQ227:AT227"/>
    <mergeCell ref="A226:B226"/>
    <mergeCell ref="C226:AB226"/>
    <mergeCell ref="AC226:AD226"/>
    <mergeCell ref="AE226:AH226"/>
    <mergeCell ref="AQ226:AT226"/>
    <mergeCell ref="AU226:AX226"/>
    <mergeCell ref="AU225:AX225"/>
    <mergeCell ref="AY225:BB225"/>
    <mergeCell ref="BC225:BF225"/>
    <mergeCell ref="BG225:BJ225"/>
    <mergeCell ref="BK225:BN225"/>
    <mergeCell ref="BO225:BP225"/>
    <mergeCell ref="AY224:BB224"/>
    <mergeCell ref="BC224:BF224"/>
    <mergeCell ref="BG224:BJ224"/>
    <mergeCell ref="BK224:BN224"/>
    <mergeCell ref="BO224:BP224"/>
    <mergeCell ref="A225:B225"/>
    <mergeCell ref="C225:AB225"/>
    <mergeCell ref="AC225:AD225"/>
    <mergeCell ref="AE225:AH225"/>
    <mergeCell ref="AQ225:AT225"/>
    <mergeCell ref="A224:B224"/>
    <mergeCell ref="C224:AB224"/>
    <mergeCell ref="AC224:AD224"/>
    <mergeCell ref="AE224:AH224"/>
    <mergeCell ref="AQ224:AT224"/>
    <mergeCell ref="AU224:AX224"/>
    <mergeCell ref="AU223:AX223"/>
    <mergeCell ref="AY223:BB223"/>
    <mergeCell ref="BC223:BF223"/>
    <mergeCell ref="BG223:BJ223"/>
    <mergeCell ref="BK223:BN223"/>
    <mergeCell ref="BO223:BP223"/>
    <mergeCell ref="AY222:BB222"/>
    <mergeCell ref="BC222:BF222"/>
    <mergeCell ref="BG222:BJ222"/>
    <mergeCell ref="BK222:BN222"/>
    <mergeCell ref="BO222:BP222"/>
    <mergeCell ref="A223:B223"/>
    <mergeCell ref="C223:AB223"/>
    <mergeCell ref="AC223:AD223"/>
    <mergeCell ref="AE223:AH223"/>
    <mergeCell ref="AQ223:AT223"/>
    <mergeCell ref="A222:B222"/>
    <mergeCell ref="C222:AB222"/>
    <mergeCell ref="AC222:AD222"/>
    <mergeCell ref="AE222:AH222"/>
    <mergeCell ref="AQ222:AT222"/>
    <mergeCell ref="AU222:AX222"/>
    <mergeCell ref="AU221:AX221"/>
    <mergeCell ref="AY221:BB221"/>
    <mergeCell ref="BC221:BF221"/>
    <mergeCell ref="BG221:BJ221"/>
    <mergeCell ref="BK221:BN221"/>
    <mergeCell ref="BO221:BP221"/>
    <mergeCell ref="AY220:BB220"/>
    <mergeCell ref="BC220:BF220"/>
    <mergeCell ref="BG220:BJ220"/>
    <mergeCell ref="BK220:BN220"/>
    <mergeCell ref="BO220:BP220"/>
    <mergeCell ref="A221:B221"/>
    <mergeCell ref="C221:AB221"/>
    <mergeCell ref="AC221:AD221"/>
    <mergeCell ref="AE221:AH221"/>
    <mergeCell ref="AQ221:AT221"/>
    <mergeCell ref="A220:B220"/>
    <mergeCell ref="C220:AB220"/>
    <mergeCell ref="AC220:AD220"/>
    <mergeCell ref="AE220:AH220"/>
    <mergeCell ref="AQ220:AT220"/>
    <mergeCell ref="AU220:AX220"/>
    <mergeCell ref="AU219:AX219"/>
    <mergeCell ref="AY219:BB219"/>
    <mergeCell ref="BC219:BF219"/>
    <mergeCell ref="BG219:BJ219"/>
    <mergeCell ref="BK219:BN219"/>
    <mergeCell ref="BO219:BP219"/>
    <mergeCell ref="AY218:BB218"/>
    <mergeCell ref="BC218:BF218"/>
    <mergeCell ref="BG218:BJ218"/>
    <mergeCell ref="BK218:BN218"/>
    <mergeCell ref="BO218:BP218"/>
    <mergeCell ref="A219:B219"/>
    <mergeCell ref="C219:AB219"/>
    <mergeCell ref="AC219:AD219"/>
    <mergeCell ref="AE219:AH219"/>
    <mergeCell ref="AQ219:AT219"/>
    <mergeCell ref="A218:B218"/>
    <mergeCell ref="C218:AB218"/>
    <mergeCell ref="AC218:AD218"/>
    <mergeCell ref="AE218:AH218"/>
    <mergeCell ref="AQ218:AT218"/>
    <mergeCell ref="AU218:AX218"/>
    <mergeCell ref="AU217:AX217"/>
    <mergeCell ref="AY217:BB217"/>
    <mergeCell ref="BC217:BF217"/>
    <mergeCell ref="BG217:BJ217"/>
    <mergeCell ref="BK217:BN217"/>
    <mergeCell ref="BO217:BP217"/>
    <mergeCell ref="AY216:BB216"/>
    <mergeCell ref="BC216:BF216"/>
    <mergeCell ref="BG216:BJ216"/>
    <mergeCell ref="BK216:BN216"/>
    <mergeCell ref="BO216:BP216"/>
    <mergeCell ref="A217:B217"/>
    <mergeCell ref="C217:AB217"/>
    <mergeCell ref="AC217:AD217"/>
    <mergeCell ref="AE217:AH217"/>
    <mergeCell ref="AQ217:AT217"/>
    <mergeCell ref="A216:B216"/>
    <mergeCell ref="C216:AB216"/>
    <mergeCell ref="AC216:AD216"/>
    <mergeCell ref="AE216:AH216"/>
    <mergeCell ref="AQ216:AT216"/>
    <mergeCell ref="AU216:AX216"/>
    <mergeCell ref="AU215:AX215"/>
    <mergeCell ref="AY215:BB215"/>
    <mergeCell ref="BC215:BF215"/>
    <mergeCell ref="BG215:BJ215"/>
    <mergeCell ref="BK215:BN215"/>
    <mergeCell ref="BO215:BP215"/>
    <mergeCell ref="AY214:BB214"/>
    <mergeCell ref="BC214:BF214"/>
    <mergeCell ref="BG214:BJ214"/>
    <mergeCell ref="BK214:BN214"/>
    <mergeCell ref="BO214:BP214"/>
    <mergeCell ref="A215:B215"/>
    <mergeCell ref="C215:AB215"/>
    <mergeCell ref="AC215:AD215"/>
    <mergeCell ref="AE215:AH215"/>
    <mergeCell ref="AQ215:AT215"/>
    <mergeCell ref="A214:B214"/>
    <mergeCell ref="C214:AB214"/>
    <mergeCell ref="AC214:AD214"/>
    <mergeCell ref="AE214:AH214"/>
    <mergeCell ref="AQ214:AT214"/>
    <mergeCell ref="AU214:AX214"/>
    <mergeCell ref="AU213:AX213"/>
    <mergeCell ref="AY213:BB213"/>
    <mergeCell ref="BC213:BF213"/>
    <mergeCell ref="BG213:BJ213"/>
    <mergeCell ref="BK213:BN213"/>
    <mergeCell ref="BO213:BP213"/>
    <mergeCell ref="A213:B213"/>
    <mergeCell ref="C213:AB213"/>
    <mergeCell ref="AC213:AD213"/>
    <mergeCell ref="AE213:AH213"/>
    <mergeCell ref="AQ213:AT213"/>
    <mergeCell ref="AM213:AP213"/>
    <mergeCell ref="AM214:AP214"/>
    <mergeCell ref="AY212:BB212"/>
    <mergeCell ref="BC212:BF212"/>
    <mergeCell ref="BG212:BJ212"/>
    <mergeCell ref="BK212:BN212"/>
    <mergeCell ref="BO212:BP212"/>
    <mergeCell ref="A212:B212"/>
    <mergeCell ref="C212:AB212"/>
    <mergeCell ref="AC212:AD212"/>
    <mergeCell ref="AE212:AH212"/>
    <mergeCell ref="AQ212:AT212"/>
    <mergeCell ref="AU212:AX212"/>
    <mergeCell ref="AU211:AX211"/>
    <mergeCell ref="AY211:BB211"/>
    <mergeCell ref="BC211:BF211"/>
    <mergeCell ref="BG211:BJ211"/>
    <mergeCell ref="BK211:BN211"/>
    <mergeCell ref="BO211:BP211"/>
    <mergeCell ref="AM211:AP211"/>
    <mergeCell ref="AM212:AP212"/>
    <mergeCell ref="AY210:BB210"/>
    <mergeCell ref="BC210:BF210"/>
    <mergeCell ref="BG210:BJ210"/>
    <mergeCell ref="BK210:BN210"/>
    <mergeCell ref="BO210:BP210"/>
    <mergeCell ref="A211:B211"/>
    <mergeCell ref="C211:AB211"/>
    <mergeCell ref="AC211:AD211"/>
    <mergeCell ref="AE211:AH211"/>
    <mergeCell ref="AQ211:AT211"/>
    <mergeCell ref="A210:B210"/>
    <mergeCell ref="C210:AB210"/>
    <mergeCell ref="AC210:AD210"/>
    <mergeCell ref="AE210:AH210"/>
    <mergeCell ref="AQ210:AT210"/>
    <mergeCell ref="AU210:AX210"/>
    <mergeCell ref="AU209:AX209"/>
    <mergeCell ref="AY209:BB209"/>
    <mergeCell ref="BC209:BF209"/>
    <mergeCell ref="BG209:BJ209"/>
    <mergeCell ref="BK209:BN209"/>
    <mergeCell ref="BO209:BP209"/>
    <mergeCell ref="AI209:AL209"/>
    <mergeCell ref="AI210:AL210"/>
    <mergeCell ref="AM209:AP209"/>
    <mergeCell ref="AM210:AP210"/>
    <mergeCell ref="AY208:BB208"/>
    <mergeCell ref="BC208:BF208"/>
    <mergeCell ref="BG208:BJ208"/>
    <mergeCell ref="BK208:BN208"/>
    <mergeCell ref="BO208:BP208"/>
    <mergeCell ref="A209:B209"/>
    <mergeCell ref="C209:AB209"/>
    <mergeCell ref="AC209:AD209"/>
    <mergeCell ref="AE209:AH209"/>
    <mergeCell ref="AQ209:AT209"/>
    <mergeCell ref="A208:B208"/>
    <mergeCell ref="C208:AB208"/>
    <mergeCell ref="AC208:AD208"/>
    <mergeCell ref="AE208:AH208"/>
    <mergeCell ref="AQ208:AT208"/>
    <mergeCell ref="AU208:AX208"/>
    <mergeCell ref="AU207:AX207"/>
    <mergeCell ref="AY207:BB207"/>
    <mergeCell ref="BC207:BF207"/>
    <mergeCell ref="BG207:BJ207"/>
    <mergeCell ref="BK207:BN207"/>
    <mergeCell ref="BO207:BP207"/>
    <mergeCell ref="AI207:AL207"/>
    <mergeCell ref="AI208:AL208"/>
    <mergeCell ref="AM207:AP207"/>
    <mergeCell ref="AM208:AP208"/>
    <mergeCell ref="AY206:BB206"/>
    <mergeCell ref="BC206:BF206"/>
    <mergeCell ref="BG206:BJ206"/>
    <mergeCell ref="BK206:BN206"/>
    <mergeCell ref="BO206:BP206"/>
    <mergeCell ref="A207:B207"/>
    <mergeCell ref="C207:AB207"/>
    <mergeCell ref="AC207:AD207"/>
    <mergeCell ref="AE207:AH207"/>
    <mergeCell ref="AQ207:AT207"/>
    <mergeCell ref="A206:B206"/>
    <mergeCell ref="C206:AB206"/>
    <mergeCell ref="AC206:AD206"/>
    <mergeCell ref="AE206:AH206"/>
    <mergeCell ref="AQ206:AT206"/>
    <mergeCell ref="AU206:AX206"/>
    <mergeCell ref="AU205:AX205"/>
    <mergeCell ref="AY205:BB205"/>
    <mergeCell ref="BC205:BF205"/>
    <mergeCell ref="BG205:BJ205"/>
    <mergeCell ref="BK205:BN205"/>
    <mergeCell ref="BO205:BP205"/>
    <mergeCell ref="AI205:AL205"/>
    <mergeCell ref="AI206:AL206"/>
    <mergeCell ref="AM205:AP205"/>
    <mergeCell ref="AM206:AP206"/>
    <mergeCell ref="AY204:BB204"/>
    <mergeCell ref="BC204:BF204"/>
    <mergeCell ref="BG204:BJ204"/>
    <mergeCell ref="BK204:BN204"/>
    <mergeCell ref="BO204:BP204"/>
    <mergeCell ref="A205:B205"/>
    <mergeCell ref="C205:AB205"/>
    <mergeCell ref="AC205:AD205"/>
    <mergeCell ref="AE205:AH205"/>
    <mergeCell ref="AQ205:AT205"/>
    <mergeCell ref="A204:B204"/>
    <mergeCell ref="C204:AB204"/>
    <mergeCell ref="AC204:AD204"/>
    <mergeCell ref="AE204:AH204"/>
    <mergeCell ref="AQ204:AT204"/>
    <mergeCell ref="AU204:AX204"/>
    <mergeCell ref="AU203:AX203"/>
    <mergeCell ref="AY203:BB203"/>
    <mergeCell ref="BC203:BF203"/>
    <mergeCell ref="BG203:BJ203"/>
    <mergeCell ref="BK203:BN203"/>
    <mergeCell ref="BO203:BP203"/>
    <mergeCell ref="AI203:AL203"/>
    <mergeCell ref="AI204:AL204"/>
    <mergeCell ref="AM203:AP203"/>
    <mergeCell ref="AM204:AP204"/>
    <mergeCell ref="AY202:BB202"/>
    <mergeCell ref="BC202:BF202"/>
    <mergeCell ref="BG202:BJ202"/>
    <mergeCell ref="BK202:BN202"/>
    <mergeCell ref="BO202:BP202"/>
    <mergeCell ref="A203:B203"/>
    <mergeCell ref="C203:AB203"/>
    <mergeCell ref="AC203:AD203"/>
    <mergeCell ref="AE203:AH203"/>
    <mergeCell ref="AQ203:AT203"/>
    <mergeCell ref="A202:B202"/>
    <mergeCell ref="C202:AB202"/>
    <mergeCell ref="AC202:AD202"/>
    <mergeCell ref="AE202:AH202"/>
    <mergeCell ref="AQ202:AT202"/>
    <mergeCell ref="AU202:AX202"/>
    <mergeCell ref="AU201:AX201"/>
    <mergeCell ref="AY201:BB201"/>
    <mergeCell ref="BC201:BF201"/>
    <mergeCell ref="BG201:BJ201"/>
    <mergeCell ref="BK201:BN201"/>
    <mergeCell ref="BO201:BP201"/>
    <mergeCell ref="AI201:AL201"/>
    <mergeCell ref="AI202:AL202"/>
    <mergeCell ref="AM201:AP201"/>
    <mergeCell ref="AM202:AP202"/>
    <mergeCell ref="AY200:BB200"/>
    <mergeCell ref="BC200:BF200"/>
    <mergeCell ref="BG200:BJ200"/>
    <mergeCell ref="BK200:BN200"/>
    <mergeCell ref="BO200:BP200"/>
    <mergeCell ref="A201:B201"/>
    <mergeCell ref="C201:AB201"/>
    <mergeCell ref="AC201:AD201"/>
    <mergeCell ref="AE201:AH201"/>
    <mergeCell ref="AQ201:AT201"/>
    <mergeCell ref="A200:B200"/>
    <mergeCell ref="C200:AB200"/>
    <mergeCell ref="AC200:AD200"/>
    <mergeCell ref="AE200:AH200"/>
    <mergeCell ref="AQ200:AT200"/>
    <mergeCell ref="AU200:AX200"/>
    <mergeCell ref="AU199:AX199"/>
    <mergeCell ref="AY199:BB199"/>
    <mergeCell ref="BC199:BF199"/>
    <mergeCell ref="BG199:BJ199"/>
    <mergeCell ref="BK199:BN199"/>
    <mergeCell ref="BO199:BP199"/>
    <mergeCell ref="AI199:AL199"/>
    <mergeCell ref="AI200:AL200"/>
    <mergeCell ref="AM199:AP199"/>
    <mergeCell ref="AM200:AP200"/>
    <mergeCell ref="AY198:BB198"/>
    <mergeCell ref="BC198:BF198"/>
    <mergeCell ref="BG198:BJ198"/>
    <mergeCell ref="BK198:BN198"/>
    <mergeCell ref="BO198:BP198"/>
    <mergeCell ref="A199:B199"/>
    <mergeCell ref="C199:AB199"/>
    <mergeCell ref="AC199:AD199"/>
    <mergeCell ref="AE199:AH199"/>
    <mergeCell ref="AQ199:AT199"/>
    <mergeCell ref="A198:B198"/>
    <mergeCell ref="C198:AB198"/>
    <mergeCell ref="AC198:AD198"/>
    <mergeCell ref="AE198:AH198"/>
    <mergeCell ref="AQ198:AT198"/>
    <mergeCell ref="AU198:AX198"/>
    <mergeCell ref="AU197:AX197"/>
    <mergeCell ref="AY197:BB197"/>
    <mergeCell ref="BC197:BF197"/>
    <mergeCell ref="BG197:BJ197"/>
    <mergeCell ref="BK197:BN197"/>
    <mergeCell ref="BO197:BP197"/>
    <mergeCell ref="AI197:AL197"/>
    <mergeCell ref="AI198:AL198"/>
    <mergeCell ref="AM197:AP197"/>
    <mergeCell ref="AM198:AP198"/>
    <mergeCell ref="AY196:BB196"/>
    <mergeCell ref="BC196:BF196"/>
    <mergeCell ref="BG196:BJ196"/>
    <mergeCell ref="BK196:BN196"/>
    <mergeCell ref="BO196:BP196"/>
    <mergeCell ref="A197:B197"/>
    <mergeCell ref="C197:AB197"/>
    <mergeCell ref="AC197:AD197"/>
    <mergeCell ref="AE197:AH197"/>
    <mergeCell ref="AQ197:AT197"/>
    <mergeCell ref="A196:B196"/>
    <mergeCell ref="C196:AB196"/>
    <mergeCell ref="AC196:AD196"/>
    <mergeCell ref="AE196:AH196"/>
    <mergeCell ref="AQ196:AT196"/>
    <mergeCell ref="AU196:AX196"/>
    <mergeCell ref="AU195:AX195"/>
    <mergeCell ref="AY195:BB195"/>
    <mergeCell ref="BC195:BF195"/>
    <mergeCell ref="BG195:BJ195"/>
    <mergeCell ref="BK195:BN195"/>
    <mergeCell ref="BO195:BP195"/>
    <mergeCell ref="AI195:AL195"/>
    <mergeCell ref="AI196:AL196"/>
    <mergeCell ref="AM195:AP195"/>
    <mergeCell ref="AM196:AP196"/>
    <mergeCell ref="AY194:BB194"/>
    <mergeCell ref="BC194:BF194"/>
    <mergeCell ref="BG194:BJ194"/>
    <mergeCell ref="BK194:BN194"/>
    <mergeCell ref="BO194:BP194"/>
    <mergeCell ref="A195:B195"/>
    <mergeCell ref="C195:AB195"/>
    <mergeCell ref="AC195:AD195"/>
    <mergeCell ref="AE195:AH195"/>
    <mergeCell ref="AQ195:AT195"/>
    <mergeCell ref="A194:B194"/>
    <mergeCell ref="C194:AB194"/>
    <mergeCell ref="AC194:AD194"/>
    <mergeCell ref="AE194:AH194"/>
    <mergeCell ref="AQ194:AT194"/>
    <mergeCell ref="AU194:AX194"/>
    <mergeCell ref="AU193:AX193"/>
    <mergeCell ref="AY193:BB193"/>
    <mergeCell ref="BC193:BF193"/>
    <mergeCell ref="BG193:BJ193"/>
    <mergeCell ref="BK193:BN193"/>
    <mergeCell ref="BO193:BP193"/>
    <mergeCell ref="AI193:AL193"/>
    <mergeCell ref="AI194:AL194"/>
    <mergeCell ref="AM193:AP193"/>
    <mergeCell ref="AM194:AP194"/>
    <mergeCell ref="AY192:BB192"/>
    <mergeCell ref="BC192:BF192"/>
    <mergeCell ref="BG192:BJ192"/>
    <mergeCell ref="BK192:BN192"/>
    <mergeCell ref="BO192:BP192"/>
    <mergeCell ref="A193:B193"/>
    <mergeCell ref="C193:AB193"/>
    <mergeCell ref="AC193:AD193"/>
    <mergeCell ref="AE193:AH193"/>
    <mergeCell ref="AQ193:AT193"/>
    <mergeCell ref="A192:B192"/>
    <mergeCell ref="C192:AB192"/>
    <mergeCell ref="AC192:AD192"/>
    <mergeCell ref="AE192:AH192"/>
    <mergeCell ref="AQ192:AT192"/>
    <mergeCell ref="AU192:AX192"/>
    <mergeCell ref="AU191:AX191"/>
    <mergeCell ref="AY191:BB191"/>
    <mergeCell ref="BC191:BF191"/>
    <mergeCell ref="BG191:BJ191"/>
    <mergeCell ref="BK191:BN191"/>
    <mergeCell ref="BO191:BP191"/>
    <mergeCell ref="AI191:AL191"/>
    <mergeCell ref="AI192:AL192"/>
    <mergeCell ref="AM191:AP191"/>
    <mergeCell ref="AM192:AP192"/>
    <mergeCell ref="AY190:BB190"/>
    <mergeCell ref="BC190:BF190"/>
    <mergeCell ref="BG190:BJ190"/>
    <mergeCell ref="BK190:BN190"/>
    <mergeCell ref="BO190:BP190"/>
    <mergeCell ref="A191:B191"/>
    <mergeCell ref="C191:AB191"/>
    <mergeCell ref="AC191:AD191"/>
    <mergeCell ref="AE191:AH191"/>
    <mergeCell ref="AQ191:AT191"/>
    <mergeCell ref="A190:B190"/>
    <mergeCell ref="C190:AB190"/>
    <mergeCell ref="AC190:AD190"/>
    <mergeCell ref="AE190:AH190"/>
    <mergeCell ref="AQ190:AT190"/>
    <mergeCell ref="AU190:AX190"/>
    <mergeCell ref="AU189:AX189"/>
    <mergeCell ref="AY189:BB189"/>
    <mergeCell ref="BC189:BF189"/>
    <mergeCell ref="BG189:BJ189"/>
    <mergeCell ref="BK189:BN189"/>
    <mergeCell ref="BO189:BP189"/>
    <mergeCell ref="AI189:AL189"/>
    <mergeCell ref="AI190:AL190"/>
    <mergeCell ref="AM189:AP189"/>
    <mergeCell ref="AM190:AP190"/>
    <mergeCell ref="AY188:BB188"/>
    <mergeCell ref="BC188:BF188"/>
    <mergeCell ref="BG188:BJ188"/>
    <mergeCell ref="BK188:BN188"/>
    <mergeCell ref="BO188:BP188"/>
    <mergeCell ref="A189:B189"/>
    <mergeCell ref="C189:AB189"/>
    <mergeCell ref="AC189:AD189"/>
    <mergeCell ref="AE189:AH189"/>
    <mergeCell ref="AQ189:AT189"/>
    <mergeCell ref="A188:B188"/>
    <mergeCell ref="C188:AB188"/>
    <mergeCell ref="AC188:AD188"/>
    <mergeCell ref="AE188:AH188"/>
    <mergeCell ref="AQ188:AT188"/>
    <mergeCell ref="AU188:AX188"/>
    <mergeCell ref="AU187:AX187"/>
    <mergeCell ref="AY187:BB187"/>
    <mergeCell ref="BC187:BF187"/>
    <mergeCell ref="BG187:BJ187"/>
    <mergeCell ref="BK187:BN187"/>
    <mergeCell ref="BO187:BP187"/>
    <mergeCell ref="AI187:AL187"/>
    <mergeCell ref="AI188:AL188"/>
    <mergeCell ref="AM187:AP187"/>
    <mergeCell ref="AM188:AP188"/>
    <mergeCell ref="AY186:BB186"/>
    <mergeCell ref="BC186:BF186"/>
    <mergeCell ref="BG186:BJ186"/>
    <mergeCell ref="BK186:BN186"/>
    <mergeCell ref="BO186:BP186"/>
    <mergeCell ref="A187:B187"/>
    <mergeCell ref="C187:AB187"/>
    <mergeCell ref="AC187:AD187"/>
    <mergeCell ref="AE187:AH187"/>
    <mergeCell ref="AQ187:AT187"/>
    <mergeCell ref="A186:B186"/>
    <mergeCell ref="C186:AB186"/>
    <mergeCell ref="AC186:AD186"/>
    <mergeCell ref="AE186:AH186"/>
    <mergeCell ref="AQ186:AT186"/>
    <mergeCell ref="AU186:AX186"/>
    <mergeCell ref="AU185:AX185"/>
    <mergeCell ref="AY185:BB185"/>
    <mergeCell ref="BC185:BF185"/>
    <mergeCell ref="BG185:BJ185"/>
    <mergeCell ref="BK185:BN185"/>
    <mergeCell ref="BO185:BP185"/>
    <mergeCell ref="AI185:AL185"/>
    <mergeCell ref="AI186:AL186"/>
    <mergeCell ref="AM185:AP185"/>
    <mergeCell ref="AM186:AP186"/>
    <mergeCell ref="AY184:BB184"/>
    <mergeCell ref="BC184:BF184"/>
    <mergeCell ref="BG184:BJ184"/>
    <mergeCell ref="BK184:BN184"/>
    <mergeCell ref="BO184:BP184"/>
    <mergeCell ref="A185:B185"/>
    <mergeCell ref="C185:AB185"/>
    <mergeCell ref="AC185:AD185"/>
    <mergeCell ref="AE185:AH185"/>
    <mergeCell ref="AQ185:AT185"/>
    <mergeCell ref="A184:B184"/>
    <mergeCell ref="C184:AB184"/>
    <mergeCell ref="AC184:AD184"/>
    <mergeCell ref="AE184:AH184"/>
    <mergeCell ref="AQ184:AT184"/>
    <mergeCell ref="AU184:AX184"/>
    <mergeCell ref="AU183:AX183"/>
    <mergeCell ref="AY183:BB183"/>
    <mergeCell ref="BC183:BF183"/>
    <mergeCell ref="BG183:BJ183"/>
    <mergeCell ref="BK183:BN183"/>
    <mergeCell ref="BO183:BP183"/>
    <mergeCell ref="AI183:AL183"/>
    <mergeCell ref="AI184:AL184"/>
    <mergeCell ref="AM183:AP183"/>
    <mergeCell ref="AM184:AP184"/>
    <mergeCell ref="AY182:BB182"/>
    <mergeCell ref="BC182:BF182"/>
    <mergeCell ref="BG182:BJ182"/>
    <mergeCell ref="BK182:BN182"/>
    <mergeCell ref="BO182:BP182"/>
    <mergeCell ref="A183:B183"/>
    <mergeCell ref="C183:AB183"/>
    <mergeCell ref="AC183:AD183"/>
    <mergeCell ref="AE183:AH183"/>
    <mergeCell ref="AQ183:AT183"/>
    <mergeCell ref="A182:B182"/>
    <mergeCell ref="C182:AB182"/>
    <mergeCell ref="AC182:AD182"/>
    <mergeCell ref="AE182:AH182"/>
    <mergeCell ref="AQ182:AT182"/>
    <mergeCell ref="AU182:AX182"/>
    <mergeCell ref="AU181:AX181"/>
    <mergeCell ref="AY181:BB181"/>
    <mergeCell ref="BC181:BF181"/>
    <mergeCell ref="BG181:BJ181"/>
    <mergeCell ref="BK181:BN181"/>
    <mergeCell ref="BO181:BP181"/>
    <mergeCell ref="AI181:AL181"/>
    <mergeCell ref="AI182:AL182"/>
    <mergeCell ref="AM181:AP181"/>
    <mergeCell ref="AM182:AP182"/>
    <mergeCell ref="AY180:BB180"/>
    <mergeCell ref="BC180:BF180"/>
    <mergeCell ref="BG180:BJ180"/>
    <mergeCell ref="BK180:BN180"/>
    <mergeCell ref="BO180:BP180"/>
    <mergeCell ref="A181:B181"/>
    <mergeCell ref="C181:AB181"/>
    <mergeCell ref="AC181:AD181"/>
    <mergeCell ref="AE181:AH181"/>
    <mergeCell ref="AQ181:AT181"/>
    <mergeCell ref="A180:B180"/>
    <mergeCell ref="C180:AB180"/>
    <mergeCell ref="AC180:AD180"/>
    <mergeCell ref="AE180:AH180"/>
    <mergeCell ref="AQ180:AT180"/>
    <mergeCell ref="AU180:AX180"/>
    <mergeCell ref="AU179:AX179"/>
    <mergeCell ref="AY179:BB179"/>
    <mergeCell ref="BC179:BF179"/>
    <mergeCell ref="BG179:BJ179"/>
    <mergeCell ref="BK179:BN179"/>
    <mergeCell ref="BO179:BP179"/>
    <mergeCell ref="AI179:AL179"/>
    <mergeCell ref="AI180:AL180"/>
    <mergeCell ref="AM179:AP179"/>
    <mergeCell ref="AM180:AP180"/>
    <mergeCell ref="AY178:BB178"/>
    <mergeCell ref="BC178:BF178"/>
    <mergeCell ref="BG178:BJ178"/>
    <mergeCell ref="BK178:BN178"/>
    <mergeCell ref="BO178:BP178"/>
    <mergeCell ref="A179:B179"/>
    <mergeCell ref="C179:AB179"/>
    <mergeCell ref="AC179:AD179"/>
    <mergeCell ref="AE179:AH179"/>
    <mergeCell ref="AQ179:AT179"/>
    <mergeCell ref="A178:B178"/>
    <mergeCell ref="C178:AB178"/>
    <mergeCell ref="AC178:AD178"/>
    <mergeCell ref="AE178:AH178"/>
    <mergeCell ref="AQ178:AT178"/>
    <mergeCell ref="AU178:AX178"/>
    <mergeCell ref="AU177:AX177"/>
    <mergeCell ref="AY177:BB177"/>
    <mergeCell ref="BC177:BF177"/>
    <mergeCell ref="BG177:BJ177"/>
    <mergeCell ref="BK177:BN177"/>
    <mergeCell ref="BO177:BP177"/>
    <mergeCell ref="AI177:AL177"/>
    <mergeCell ref="AI178:AL178"/>
    <mergeCell ref="AM177:AP177"/>
    <mergeCell ref="AM178:AP178"/>
    <mergeCell ref="AY176:BB176"/>
    <mergeCell ref="BC176:BF176"/>
    <mergeCell ref="BG176:BJ176"/>
    <mergeCell ref="BK176:BN176"/>
    <mergeCell ref="BO176:BP176"/>
    <mergeCell ref="A177:B177"/>
    <mergeCell ref="C177:AB177"/>
    <mergeCell ref="AC177:AD177"/>
    <mergeCell ref="AE177:AH177"/>
    <mergeCell ref="AQ177:AT177"/>
    <mergeCell ref="A176:B176"/>
    <mergeCell ref="C176:AB176"/>
    <mergeCell ref="AC176:AD176"/>
    <mergeCell ref="AE176:AH176"/>
    <mergeCell ref="AQ176:AT176"/>
    <mergeCell ref="AU176:AX176"/>
    <mergeCell ref="AU175:AX175"/>
    <mergeCell ref="AY175:BB175"/>
    <mergeCell ref="BC175:BF175"/>
    <mergeCell ref="BG175:BJ175"/>
    <mergeCell ref="BK175:BN175"/>
    <mergeCell ref="BO175:BP175"/>
    <mergeCell ref="AI175:AL175"/>
    <mergeCell ref="AI176:AL176"/>
    <mergeCell ref="AM175:AP175"/>
    <mergeCell ref="AM176:AP176"/>
    <mergeCell ref="AY174:BB174"/>
    <mergeCell ref="BC174:BF174"/>
    <mergeCell ref="BG174:BJ174"/>
    <mergeCell ref="BK174:BN174"/>
    <mergeCell ref="BO174:BP174"/>
    <mergeCell ref="A175:B175"/>
    <mergeCell ref="C175:AB175"/>
    <mergeCell ref="AC175:AD175"/>
    <mergeCell ref="AE175:AH175"/>
    <mergeCell ref="AQ175:AT175"/>
    <mergeCell ref="A174:B174"/>
    <mergeCell ref="C174:AB174"/>
    <mergeCell ref="AC174:AD174"/>
    <mergeCell ref="AE174:AH174"/>
    <mergeCell ref="AQ174:AT174"/>
    <mergeCell ref="AU174:AX174"/>
    <mergeCell ref="AU173:AX173"/>
    <mergeCell ref="AY173:BB173"/>
    <mergeCell ref="BC173:BF173"/>
    <mergeCell ref="BG173:BJ173"/>
    <mergeCell ref="BK173:BN173"/>
    <mergeCell ref="BO173:BP173"/>
    <mergeCell ref="AI173:AL173"/>
    <mergeCell ref="AI174:AL174"/>
    <mergeCell ref="AM173:AP173"/>
    <mergeCell ref="AM174:AP174"/>
    <mergeCell ref="AY172:BB172"/>
    <mergeCell ref="BC172:BF172"/>
    <mergeCell ref="BG172:BJ172"/>
    <mergeCell ref="BK172:BN172"/>
    <mergeCell ref="BO172:BP172"/>
    <mergeCell ref="A173:B173"/>
    <mergeCell ref="C173:AB173"/>
    <mergeCell ref="AC173:AD173"/>
    <mergeCell ref="AE173:AH173"/>
    <mergeCell ref="AQ173:AT173"/>
    <mergeCell ref="A172:B172"/>
    <mergeCell ref="C172:AB172"/>
    <mergeCell ref="AC172:AD172"/>
    <mergeCell ref="AE172:AH172"/>
    <mergeCell ref="AQ172:AT172"/>
    <mergeCell ref="AU172:AX172"/>
    <mergeCell ref="AU171:AX171"/>
    <mergeCell ref="AY171:BB171"/>
    <mergeCell ref="BC171:BF171"/>
    <mergeCell ref="BG171:BJ171"/>
    <mergeCell ref="BK171:BN171"/>
    <mergeCell ref="BO171:BP171"/>
    <mergeCell ref="AI171:AL171"/>
    <mergeCell ref="AI172:AL172"/>
    <mergeCell ref="AM171:AP171"/>
    <mergeCell ref="AM172:AP172"/>
    <mergeCell ref="AY170:BB170"/>
    <mergeCell ref="BC170:BF170"/>
    <mergeCell ref="BG170:BJ170"/>
    <mergeCell ref="BK170:BN170"/>
    <mergeCell ref="BO170:BP170"/>
    <mergeCell ref="A171:B171"/>
    <mergeCell ref="C171:AB171"/>
    <mergeCell ref="AC171:AD171"/>
    <mergeCell ref="AE171:AH171"/>
    <mergeCell ref="AQ171:AT171"/>
    <mergeCell ref="A170:B170"/>
    <mergeCell ref="C170:AB170"/>
    <mergeCell ref="AC170:AD170"/>
    <mergeCell ref="AE170:AH170"/>
    <mergeCell ref="AQ170:AT170"/>
    <mergeCell ref="AU170:AX170"/>
    <mergeCell ref="AU169:AX169"/>
    <mergeCell ref="AY169:BB169"/>
    <mergeCell ref="BC169:BF169"/>
    <mergeCell ref="BG169:BJ169"/>
    <mergeCell ref="BK169:BN169"/>
    <mergeCell ref="BO169:BP169"/>
    <mergeCell ref="AI169:AL169"/>
    <mergeCell ref="AI170:AL170"/>
    <mergeCell ref="AM169:AP169"/>
    <mergeCell ref="AM170:AP170"/>
    <mergeCell ref="AY168:BB168"/>
    <mergeCell ref="BC168:BF168"/>
    <mergeCell ref="BG168:BJ168"/>
    <mergeCell ref="BK168:BN168"/>
    <mergeCell ref="BO168:BP168"/>
    <mergeCell ref="A169:B169"/>
    <mergeCell ref="C169:AB169"/>
    <mergeCell ref="AC169:AD169"/>
    <mergeCell ref="AE169:AH169"/>
    <mergeCell ref="AQ169:AT169"/>
    <mergeCell ref="A168:B168"/>
    <mergeCell ref="C168:AB168"/>
    <mergeCell ref="AC168:AD168"/>
    <mergeCell ref="AE168:AH168"/>
    <mergeCell ref="AQ168:AT168"/>
    <mergeCell ref="AU168:AX168"/>
    <mergeCell ref="AU167:AX167"/>
    <mergeCell ref="AY167:BB167"/>
    <mergeCell ref="BC167:BF167"/>
    <mergeCell ref="BG167:BJ167"/>
    <mergeCell ref="BK167:BN167"/>
    <mergeCell ref="BO167:BP167"/>
    <mergeCell ref="AI167:AL167"/>
    <mergeCell ref="AI168:AL168"/>
    <mergeCell ref="AM167:AP167"/>
    <mergeCell ref="AM168:AP168"/>
    <mergeCell ref="AY166:BB166"/>
    <mergeCell ref="BC166:BF166"/>
    <mergeCell ref="BG166:BJ166"/>
    <mergeCell ref="BK166:BN166"/>
    <mergeCell ref="BO166:BP166"/>
    <mergeCell ref="A167:B167"/>
    <mergeCell ref="C167:AB167"/>
    <mergeCell ref="AC167:AD167"/>
    <mergeCell ref="AE167:AH167"/>
    <mergeCell ref="AQ167:AT167"/>
    <mergeCell ref="A166:B166"/>
    <mergeCell ref="C166:AB166"/>
    <mergeCell ref="AC166:AD166"/>
    <mergeCell ref="AE166:AH166"/>
    <mergeCell ref="AQ166:AT166"/>
    <mergeCell ref="AU166:AX166"/>
    <mergeCell ref="AU165:AX165"/>
    <mergeCell ref="AY165:BB165"/>
    <mergeCell ref="BC165:BF165"/>
    <mergeCell ref="BG165:BJ165"/>
    <mergeCell ref="BK165:BN165"/>
    <mergeCell ref="BO165:BP165"/>
    <mergeCell ref="AI165:AL165"/>
    <mergeCell ref="AI166:AL166"/>
    <mergeCell ref="AM165:AP165"/>
    <mergeCell ref="AM166:AP166"/>
    <mergeCell ref="AY164:BB164"/>
    <mergeCell ref="BC164:BF164"/>
    <mergeCell ref="BG164:BJ164"/>
    <mergeCell ref="BK164:BN164"/>
    <mergeCell ref="BO164:BP164"/>
    <mergeCell ref="A165:B165"/>
    <mergeCell ref="C165:AB165"/>
    <mergeCell ref="AC165:AD165"/>
    <mergeCell ref="AE165:AH165"/>
    <mergeCell ref="AQ165:AT165"/>
    <mergeCell ref="A164:B164"/>
    <mergeCell ref="C164:AB164"/>
    <mergeCell ref="AC164:AD164"/>
    <mergeCell ref="AE164:AH164"/>
    <mergeCell ref="AQ164:AT164"/>
    <mergeCell ref="AU164:AX164"/>
    <mergeCell ref="AU163:AX163"/>
    <mergeCell ref="AY163:BB163"/>
    <mergeCell ref="BC163:BF163"/>
    <mergeCell ref="BG163:BJ163"/>
    <mergeCell ref="BK163:BN163"/>
    <mergeCell ref="BO163:BP163"/>
    <mergeCell ref="AI163:AL163"/>
    <mergeCell ref="AI164:AL164"/>
    <mergeCell ref="AM163:AP163"/>
    <mergeCell ref="AM164:AP164"/>
    <mergeCell ref="AY162:BB162"/>
    <mergeCell ref="BC162:BF162"/>
    <mergeCell ref="BG162:BJ162"/>
    <mergeCell ref="BK162:BN162"/>
    <mergeCell ref="BO162:BP162"/>
    <mergeCell ref="A163:B163"/>
    <mergeCell ref="C163:AB163"/>
    <mergeCell ref="AC163:AD163"/>
    <mergeCell ref="AE163:AH163"/>
    <mergeCell ref="AQ163:AT163"/>
    <mergeCell ref="A162:B162"/>
    <mergeCell ref="C162:AB162"/>
    <mergeCell ref="AC162:AD162"/>
    <mergeCell ref="AE162:AH162"/>
    <mergeCell ref="AQ162:AT162"/>
    <mergeCell ref="AU162:AX162"/>
    <mergeCell ref="AU161:AX161"/>
    <mergeCell ref="AY161:BB161"/>
    <mergeCell ref="BC161:BF161"/>
    <mergeCell ref="BG161:BJ161"/>
    <mergeCell ref="BK161:BN161"/>
    <mergeCell ref="BO161:BP161"/>
    <mergeCell ref="AI161:AL161"/>
    <mergeCell ref="AI162:AL162"/>
    <mergeCell ref="AM161:AP161"/>
    <mergeCell ref="AM162:AP162"/>
    <mergeCell ref="AY160:BB160"/>
    <mergeCell ref="BC160:BF160"/>
    <mergeCell ref="BG160:BJ160"/>
    <mergeCell ref="BK160:BN160"/>
    <mergeCell ref="BO160:BP160"/>
    <mergeCell ref="A161:B161"/>
    <mergeCell ref="C161:AB161"/>
    <mergeCell ref="AC161:AD161"/>
    <mergeCell ref="AE161:AH161"/>
    <mergeCell ref="AQ161:AT161"/>
    <mergeCell ref="A160:B160"/>
    <mergeCell ref="C160:AB160"/>
    <mergeCell ref="AC160:AD160"/>
    <mergeCell ref="AE160:AH160"/>
    <mergeCell ref="AQ160:AT160"/>
    <mergeCell ref="AU160:AX160"/>
    <mergeCell ref="AU159:AX159"/>
    <mergeCell ref="AY159:BB159"/>
    <mergeCell ref="BC159:BF159"/>
    <mergeCell ref="BG159:BJ159"/>
    <mergeCell ref="BK159:BN159"/>
    <mergeCell ref="BO159:BP159"/>
    <mergeCell ref="A159:B159"/>
    <mergeCell ref="C159:AB159"/>
    <mergeCell ref="AC159:AD159"/>
    <mergeCell ref="AE159:AH159"/>
    <mergeCell ref="AQ159:AT159"/>
    <mergeCell ref="AI159:AL159"/>
    <mergeCell ref="AI160:AL160"/>
    <mergeCell ref="AM159:AP159"/>
    <mergeCell ref="AM160:AP160"/>
    <mergeCell ref="AU158:AX158"/>
    <mergeCell ref="AY158:BB158"/>
    <mergeCell ref="BC158:BF158"/>
    <mergeCell ref="BG158:BJ158"/>
    <mergeCell ref="BK158:BN158"/>
    <mergeCell ref="BO158:BP158"/>
    <mergeCell ref="AY157:BB157"/>
    <mergeCell ref="BC157:BF157"/>
    <mergeCell ref="BG157:BJ157"/>
    <mergeCell ref="BK157:BN157"/>
    <mergeCell ref="BO157:BP157"/>
    <mergeCell ref="A158:B158"/>
    <mergeCell ref="C158:AB158"/>
    <mergeCell ref="AC158:AD158"/>
    <mergeCell ref="AE158:AH158"/>
    <mergeCell ref="AQ158:AT158"/>
    <mergeCell ref="A157:B157"/>
    <mergeCell ref="C157:AB157"/>
    <mergeCell ref="AC157:AD157"/>
    <mergeCell ref="AE157:AH157"/>
    <mergeCell ref="AQ157:AT157"/>
    <mergeCell ref="AU157:AX157"/>
    <mergeCell ref="AI157:AL157"/>
    <mergeCell ref="AI158:AL158"/>
    <mergeCell ref="AM157:AP157"/>
    <mergeCell ref="AM158:AP158"/>
    <mergeCell ref="AY156:BB156"/>
    <mergeCell ref="BC156:BF156"/>
    <mergeCell ref="BG156:BJ156"/>
    <mergeCell ref="BK156:BN156"/>
    <mergeCell ref="BO156:BP156"/>
    <mergeCell ref="A156:B156"/>
    <mergeCell ref="C156:AB156"/>
    <mergeCell ref="AC156:AD156"/>
    <mergeCell ref="AE156:AH156"/>
    <mergeCell ref="AQ156:AT156"/>
    <mergeCell ref="AU156:AX156"/>
    <mergeCell ref="AY155:BB155"/>
    <mergeCell ref="BC155:BF155"/>
    <mergeCell ref="BG155:BJ155"/>
    <mergeCell ref="BK155:BN155"/>
    <mergeCell ref="BO155:BP155"/>
    <mergeCell ref="A155:B155"/>
    <mergeCell ref="C155:AB155"/>
    <mergeCell ref="AC155:AD155"/>
    <mergeCell ref="AE155:AH155"/>
    <mergeCell ref="AQ155:AT155"/>
    <mergeCell ref="AU155:AX155"/>
    <mergeCell ref="AI155:AL155"/>
    <mergeCell ref="AI156:AL156"/>
    <mergeCell ref="AM155:AP155"/>
    <mergeCell ref="AM156:AP156"/>
    <mergeCell ref="AU154:AX154"/>
    <mergeCell ref="AY154:BB154"/>
    <mergeCell ref="BC154:BF154"/>
    <mergeCell ref="BG154:BJ154"/>
    <mergeCell ref="BK154:BN154"/>
    <mergeCell ref="BO154:BP154"/>
    <mergeCell ref="AY153:BB153"/>
    <mergeCell ref="BC153:BF153"/>
    <mergeCell ref="BG153:BJ153"/>
    <mergeCell ref="BK153:BN153"/>
    <mergeCell ref="BO153:BP153"/>
    <mergeCell ref="A154:B154"/>
    <mergeCell ref="C154:AB154"/>
    <mergeCell ref="AC154:AD154"/>
    <mergeCell ref="AE154:AH154"/>
    <mergeCell ref="AQ154:AT154"/>
    <mergeCell ref="A153:B153"/>
    <mergeCell ref="C153:AB153"/>
    <mergeCell ref="AC153:AD153"/>
    <mergeCell ref="AE153:AH153"/>
    <mergeCell ref="AQ153:AT153"/>
    <mergeCell ref="AU153:AX153"/>
    <mergeCell ref="AI153:AL153"/>
    <mergeCell ref="AI154:AL154"/>
    <mergeCell ref="AM153:AP153"/>
    <mergeCell ref="AM154:AP154"/>
    <mergeCell ref="AU152:AX152"/>
    <mergeCell ref="AY152:BB152"/>
    <mergeCell ref="BC152:BF152"/>
    <mergeCell ref="BG152:BJ152"/>
    <mergeCell ref="BK152:BN152"/>
    <mergeCell ref="BO152:BP152"/>
    <mergeCell ref="AY151:BB151"/>
    <mergeCell ref="BC151:BF151"/>
    <mergeCell ref="BG151:BJ151"/>
    <mergeCell ref="BK151:BN151"/>
    <mergeCell ref="BO151:BP151"/>
    <mergeCell ref="A152:B152"/>
    <mergeCell ref="C152:AB152"/>
    <mergeCell ref="AC152:AD152"/>
    <mergeCell ref="AE152:AH152"/>
    <mergeCell ref="AQ152:AT152"/>
    <mergeCell ref="A151:B151"/>
    <mergeCell ref="C151:AB151"/>
    <mergeCell ref="AC151:AD151"/>
    <mergeCell ref="AE151:AH151"/>
    <mergeCell ref="AQ151:AT151"/>
    <mergeCell ref="AU151:AX151"/>
    <mergeCell ref="AI152:AL152"/>
    <mergeCell ref="AI151:AL151"/>
    <mergeCell ref="AM152:AP152"/>
    <mergeCell ref="AM151:AP151"/>
    <mergeCell ref="AU150:AX150"/>
    <mergeCell ref="AY150:BB150"/>
    <mergeCell ref="BC150:BF150"/>
    <mergeCell ref="BG150:BJ150"/>
    <mergeCell ref="BK150:BN150"/>
    <mergeCell ref="BO150:BP150"/>
    <mergeCell ref="AY149:BB149"/>
    <mergeCell ref="BC149:BF149"/>
    <mergeCell ref="BG149:BJ149"/>
    <mergeCell ref="BK149:BN149"/>
    <mergeCell ref="BO149:BP149"/>
    <mergeCell ref="A150:B150"/>
    <mergeCell ref="C150:AB150"/>
    <mergeCell ref="AC150:AD150"/>
    <mergeCell ref="AE150:AH150"/>
    <mergeCell ref="AQ150:AT150"/>
    <mergeCell ref="A149:B149"/>
    <mergeCell ref="C149:AB149"/>
    <mergeCell ref="AC149:AD149"/>
    <mergeCell ref="AE149:AH149"/>
    <mergeCell ref="AQ149:AT149"/>
    <mergeCell ref="AU149:AX149"/>
    <mergeCell ref="AI149:AL149"/>
    <mergeCell ref="AI150:AL150"/>
    <mergeCell ref="AM149:AP149"/>
    <mergeCell ref="AM150:AP150"/>
    <mergeCell ref="AU148:AX148"/>
    <mergeCell ref="AY148:BB148"/>
    <mergeCell ref="BC148:BF148"/>
    <mergeCell ref="BG148:BJ148"/>
    <mergeCell ref="BK148:BN148"/>
    <mergeCell ref="BO148:BP148"/>
    <mergeCell ref="AY147:BB147"/>
    <mergeCell ref="BC147:BF147"/>
    <mergeCell ref="BG147:BJ147"/>
    <mergeCell ref="BK147:BN147"/>
    <mergeCell ref="BO147:BP147"/>
    <mergeCell ref="A148:B148"/>
    <mergeCell ref="C148:AB148"/>
    <mergeCell ref="AC148:AD148"/>
    <mergeCell ref="AE148:AH148"/>
    <mergeCell ref="AQ148:AT148"/>
    <mergeCell ref="A147:B147"/>
    <mergeCell ref="C147:AB147"/>
    <mergeCell ref="AC147:AD147"/>
    <mergeCell ref="AE147:AH147"/>
    <mergeCell ref="AQ147:AT147"/>
    <mergeCell ref="AU147:AX147"/>
    <mergeCell ref="AI147:AL147"/>
    <mergeCell ref="AI148:AL148"/>
    <mergeCell ref="AM147:AP147"/>
    <mergeCell ref="AM148:AP148"/>
    <mergeCell ref="AU146:AX146"/>
    <mergeCell ref="AY146:BB146"/>
    <mergeCell ref="BC146:BF146"/>
    <mergeCell ref="BG146:BJ146"/>
    <mergeCell ref="BK146:BN146"/>
    <mergeCell ref="BO146:BP146"/>
    <mergeCell ref="AY145:BB145"/>
    <mergeCell ref="BC145:BF145"/>
    <mergeCell ref="BG145:BJ145"/>
    <mergeCell ref="BK145:BN145"/>
    <mergeCell ref="BO145:BP145"/>
    <mergeCell ref="A146:B146"/>
    <mergeCell ref="C146:AB146"/>
    <mergeCell ref="AC146:AD146"/>
    <mergeCell ref="AE146:AH146"/>
    <mergeCell ref="AQ146:AT146"/>
    <mergeCell ref="A145:B145"/>
    <mergeCell ref="C145:AB145"/>
    <mergeCell ref="AC145:AD145"/>
    <mergeCell ref="AE145:AH145"/>
    <mergeCell ref="AQ145:AT145"/>
    <mergeCell ref="AU145:AX145"/>
    <mergeCell ref="AI146:AL146"/>
    <mergeCell ref="AI145:AL145"/>
    <mergeCell ref="AM146:AP146"/>
    <mergeCell ref="AM145:AP145"/>
    <mergeCell ref="AU144:AX144"/>
    <mergeCell ref="AY144:BB144"/>
    <mergeCell ref="BC144:BF144"/>
    <mergeCell ref="BG144:BJ144"/>
    <mergeCell ref="BK144:BN144"/>
    <mergeCell ref="BO144:BP144"/>
    <mergeCell ref="AY143:BB143"/>
    <mergeCell ref="BC143:BF143"/>
    <mergeCell ref="BG143:BJ143"/>
    <mergeCell ref="BK143:BN143"/>
    <mergeCell ref="BO143:BP143"/>
    <mergeCell ref="A144:B144"/>
    <mergeCell ref="C144:AB144"/>
    <mergeCell ref="AC144:AD144"/>
    <mergeCell ref="AE144:AH144"/>
    <mergeCell ref="AQ144:AT144"/>
    <mergeCell ref="A143:B143"/>
    <mergeCell ref="C143:AB143"/>
    <mergeCell ref="AC143:AD143"/>
    <mergeCell ref="AE143:AH143"/>
    <mergeCell ref="AQ143:AT143"/>
    <mergeCell ref="AU143:AX143"/>
    <mergeCell ref="AI143:AL143"/>
    <mergeCell ref="AI144:AL144"/>
    <mergeCell ref="AM143:AP143"/>
    <mergeCell ref="AM144:AP144"/>
    <mergeCell ref="AU142:AX142"/>
    <mergeCell ref="AY142:BB142"/>
    <mergeCell ref="BC142:BF142"/>
    <mergeCell ref="BG142:BJ142"/>
    <mergeCell ref="BK142:BN142"/>
    <mergeCell ref="BO142:BP142"/>
    <mergeCell ref="AY141:BB141"/>
    <mergeCell ref="BC141:BF141"/>
    <mergeCell ref="BG141:BJ141"/>
    <mergeCell ref="BK141:BN141"/>
    <mergeCell ref="BO141:BP141"/>
    <mergeCell ref="A142:B142"/>
    <mergeCell ref="C142:AB142"/>
    <mergeCell ref="AC142:AD142"/>
    <mergeCell ref="AE142:AH142"/>
    <mergeCell ref="AQ142:AT142"/>
    <mergeCell ref="A141:B141"/>
    <mergeCell ref="C141:AB141"/>
    <mergeCell ref="AC141:AD141"/>
    <mergeCell ref="AE141:AH141"/>
    <mergeCell ref="AQ141:AT141"/>
    <mergeCell ref="AU141:AX141"/>
    <mergeCell ref="AI141:AL141"/>
    <mergeCell ref="AI142:AL142"/>
    <mergeCell ref="AM141:AP141"/>
    <mergeCell ref="AM142:AP142"/>
    <mergeCell ref="AU140:AX140"/>
    <mergeCell ref="AY140:BB140"/>
    <mergeCell ref="BC140:BF140"/>
    <mergeCell ref="BG140:BJ140"/>
    <mergeCell ref="BK140:BN140"/>
    <mergeCell ref="BO140:BP140"/>
    <mergeCell ref="AY139:BB139"/>
    <mergeCell ref="BC139:BF139"/>
    <mergeCell ref="BG139:BJ139"/>
    <mergeCell ref="BK139:BN139"/>
    <mergeCell ref="BO139:BP139"/>
    <mergeCell ref="A140:B140"/>
    <mergeCell ref="C140:AB140"/>
    <mergeCell ref="AC140:AD140"/>
    <mergeCell ref="AE140:AH140"/>
    <mergeCell ref="AQ140:AT140"/>
    <mergeCell ref="A139:B139"/>
    <mergeCell ref="C139:AB139"/>
    <mergeCell ref="AC139:AD139"/>
    <mergeCell ref="AE139:AH139"/>
    <mergeCell ref="AQ139:AT139"/>
    <mergeCell ref="AU139:AX139"/>
    <mergeCell ref="AI139:AL139"/>
    <mergeCell ref="AI140:AL140"/>
    <mergeCell ref="AM139:AP139"/>
    <mergeCell ref="AM140:AP140"/>
    <mergeCell ref="AU138:AX138"/>
    <mergeCell ref="AY138:BB138"/>
    <mergeCell ref="BC138:BF138"/>
    <mergeCell ref="BG138:BJ138"/>
    <mergeCell ref="BK138:BN138"/>
    <mergeCell ref="BO138:BP138"/>
    <mergeCell ref="AY137:BB137"/>
    <mergeCell ref="BC137:BF137"/>
    <mergeCell ref="BG137:BJ137"/>
    <mergeCell ref="BK137:BN137"/>
    <mergeCell ref="BO137:BP137"/>
    <mergeCell ref="A138:B138"/>
    <mergeCell ref="C138:AB138"/>
    <mergeCell ref="AC138:AD138"/>
    <mergeCell ref="AE138:AH138"/>
    <mergeCell ref="AQ138:AT138"/>
    <mergeCell ref="A137:B137"/>
    <mergeCell ref="C137:AB137"/>
    <mergeCell ref="AC137:AD137"/>
    <mergeCell ref="AE137:AH137"/>
    <mergeCell ref="AQ137:AT137"/>
    <mergeCell ref="AU137:AX137"/>
    <mergeCell ref="AI137:AL137"/>
    <mergeCell ref="AI138:AL138"/>
    <mergeCell ref="AM137:AP137"/>
    <mergeCell ref="AM138:AP138"/>
    <mergeCell ref="AU136:AX136"/>
    <mergeCell ref="AY136:BB136"/>
    <mergeCell ref="BC136:BF136"/>
    <mergeCell ref="BG136:BJ136"/>
    <mergeCell ref="BK136:BN136"/>
    <mergeCell ref="BO136:BP136"/>
    <mergeCell ref="AY135:BB135"/>
    <mergeCell ref="BC135:BF135"/>
    <mergeCell ref="BG135:BJ135"/>
    <mergeCell ref="BK135:BN135"/>
    <mergeCell ref="BO135:BP135"/>
    <mergeCell ref="A136:B136"/>
    <mergeCell ref="C136:AB136"/>
    <mergeCell ref="AC136:AD136"/>
    <mergeCell ref="AE136:AH136"/>
    <mergeCell ref="AQ136:AT136"/>
    <mergeCell ref="A135:B135"/>
    <mergeCell ref="C135:AB135"/>
    <mergeCell ref="AC135:AD135"/>
    <mergeCell ref="AE135:AH135"/>
    <mergeCell ref="AQ135:AT135"/>
    <mergeCell ref="AU135:AX135"/>
    <mergeCell ref="AI135:AL135"/>
    <mergeCell ref="AI136:AL136"/>
    <mergeCell ref="AM135:AP135"/>
    <mergeCell ref="AM136:AP136"/>
    <mergeCell ref="AU134:AX134"/>
    <mergeCell ref="AY134:BB134"/>
    <mergeCell ref="BC134:BF134"/>
    <mergeCell ref="BG134:BJ134"/>
    <mergeCell ref="BK134:BN134"/>
    <mergeCell ref="BO134:BP134"/>
    <mergeCell ref="AY133:BB133"/>
    <mergeCell ref="BC133:BF133"/>
    <mergeCell ref="BG133:BJ133"/>
    <mergeCell ref="BK133:BN133"/>
    <mergeCell ref="BO133:BP133"/>
    <mergeCell ref="A134:B134"/>
    <mergeCell ref="C134:AB134"/>
    <mergeCell ref="AC134:AD134"/>
    <mergeCell ref="AE134:AH134"/>
    <mergeCell ref="AQ134:AT134"/>
    <mergeCell ref="A133:B133"/>
    <mergeCell ref="C133:AB133"/>
    <mergeCell ref="AC133:AD133"/>
    <mergeCell ref="AE133:AH133"/>
    <mergeCell ref="AQ133:AT133"/>
    <mergeCell ref="AU133:AX133"/>
    <mergeCell ref="AI134:AL134"/>
    <mergeCell ref="AI133:AL133"/>
    <mergeCell ref="AM134:AP134"/>
    <mergeCell ref="AM133:AP133"/>
    <mergeCell ref="AU132:AX132"/>
    <mergeCell ref="AY132:BB132"/>
    <mergeCell ref="BC132:BF132"/>
    <mergeCell ref="BG132:BJ132"/>
    <mergeCell ref="BK132:BN132"/>
    <mergeCell ref="BO132:BP132"/>
    <mergeCell ref="AY131:BB131"/>
    <mergeCell ref="BC131:BF131"/>
    <mergeCell ref="BG131:BJ131"/>
    <mergeCell ref="BK131:BN131"/>
    <mergeCell ref="BO131:BP131"/>
    <mergeCell ref="A132:B132"/>
    <mergeCell ref="C132:AB132"/>
    <mergeCell ref="AC132:AD132"/>
    <mergeCell ref="AE132:AH132"/>
    <mergeCell ref="AQ132:AT132"/>
    <mergeCell ref="A131:B131"/>
    <mergeCell ref="C131:AB131"/>
    <mergeCell ref="AC131:AD131"/>
    <mergeCell ref="AE131:AH131"/>
    <mergeCell ref="AQ131:AT131"/>
    <mergeCell ref="AU131:AX131"/>
    <mergeCell ref="AI131:AL131"/>
    <mergeCell ref="AI132:AL132"/>
    <mergeCell ref="AM131:AP131"/>
    <mergeCell ref="AM132:AP132"/>
    <mergeCell ref="AU130:AX130"/>
    <mergeCell ref="AY130:BB130"/>
    <mergeCell ref="BC130:BF130"/>
    <mergeCell ref="BG130:BJ130"/>
    <mergeCell ref="BK130:BN130"/>
    <mergeCell ref="BO130:BP130"/>
    <mergeCell ref="AY129:BB129"/>
    <mergeCell ref="BC129:BF129"/>
    <mergeCell ref="BG129:BJ129"/>
    <mergeCell ref="BK129:BN129"/>
    <mergeCell ref="BO129:BP129"/>
    <mergeCell ref="A130:B130"/>
    <mergeCell ref="C130:AB130"/>
    <mergeCell ref="AC130:AD130"/>
    <mergeCell ref="AE130:AH130"/>
    <mergeCell ref="AQ130:AT130"/>
    <mergeCell ref="A129:B129"/>
    <mergeCell ref="C129:AB129"/>
    <mergeCell ref="AC129:AD129"/>
    <mergeCell ref="AE129:AH129"/>
    <mergeCell ref="AQ129:AT129"/>
    <mergeCell ref="AU129:AX129"/>
    <mergeCell ref="AI129:AL129"/>
    <mergeCell ref="AI130:AL130"/>
    <mergeCell ref="AM129:AP129"/>
    <mergeCell ref="AM130:AP130"/>
    <mergeCell ref="AU128:AX128"/>
    <mergeCell ref="AY128:BB128"/>
    <mergeCell ref="BC128:BF128"/>
    <mergeCell ref="BG128:BJ128"/>
    <mergeCell ref="BK128:BN128"/>
    <mergeCell ref="BO128:BP128"/>
    <mergeCell ref="AY127:BB127"/>
    <mergeCell ref="BC127:BF127"/>
    <mergeCell ref="BG127:BJ127"/>
    <mergeCell ref="BK127:BN127"/>
    <mergeCell ref="BO127:BP127"/>
    <mergeCell ref="A128:B128"/>
    <mergeCell ref="C128:AB128"/>
    <mergeCell ref="AC128:AD128"/>
    <mergeCell ref="AE128:AH128"/>
    <mergeCell ref="AQ128:AT128"/>
    <mergeCell ref="A127:B127"/>
    <mergeCell ref="C127:AB127"/>
    <mergeCell ref="AC127:AD127"/>
    <mergeCell ref="AE127:AH127"/>
    <mergeCell ref="AQ127:AT127"/>
    <mergeCell ref="AU127:AX127"/>
    <mergeCell ref="AI128:AL128"/>
    <mergeCell ref="AI127:AL127"/>
    <mergeCell ref="AM128:AP128"/>
    <mergeCell ref="AM127:AP127"/>
    <mergeCell ref="AU126:AX126"/>
    <mergeCell ref="AY126:BB126"/>
    <mergeCell ref="BC126:BF126"/>
    <mergeCell ref="BG126:BJ126"/>
    <mergeCell ref="BK126:BN126"/>
    <mergeCell ref="BO126:BP126"/>
    <mergeCell ref="AY125:BB125"/>
    <mergeCell ref="BC125:BF125"/>
    <mergeCell ref="BG125:BJ125"/>
    <mergeCell ref="BK125:BN125"/>
    <mergeCell ref="BO125:BP125"/>
    <mergeCell ref="A126:B126"/>
    <mergeCell ref="C126:AB126"/>
    <mergeCell ref="AC126:AD126"/>
    <mergeCell ref="AE126:AH126"/>
    <mergeCell ref="AQ126:AT126"/>
    <mergeCell ref="A125:B125"/>
    <mergeCell ref="C125:AB125"/>
    <mergeCell ref="AC125:AD125"/>
    <mergeCell ref="AE125:AH125"/>
    <mergeCell ref="AQ125:AT125"/>
    <mergeCell ref="AU125:AX125"/>
    <mergeCell ref="AI126:AL126"/>
    <mergeCell ref="AI125:AL125"/>
    <mergeCell ref="AM126:AP126"/>
    <mergeCell ref="AM125:AP125"/>
    <mergeCell ref="AY124:BB124"/>
    <mergeCell ref="BC124:BF124"/>
    <mergeCell ref="BG124:BJ124"/>
    <mergeCell ref="BK124:BN124"/>
    <mergeCell ref="BO124:BP124"/>
    <mergeCell ref="A124:B124"/>
    <mergeCell ref="C124:AB124"/>
    <mergeCell ref="AC124:AD124"/>
    <mergeCell ref="AE124:AH124"/>
    <mergeCell ref="AQ124:AT124"/>
    <mergeCell ref="AU124:AX124"/>
    <mergeCell ref="AU123:AX123"/>
    <mergeCell ref="AY123:BB123"/>
    <mergeCell ref="BC123:BF123"/>
    <mergeCell ref="BG123:BJ123"/>
    <mergeCell ref="BK123:BN123"/>
    <mergeCell ref="BO123:BP123"/>
    <mergeCell ref="AI123:AL123"/>
    <mergeCell ref="AI124:AL124"/>
    <mergeCell ref="AM123:AP123"/>
    <mergeCell ref="AM124:AP124"/>
    <mergeCell ref="AY122:BB122"/>
    <mergeCell ref="BC122:BF122"/>
    <mergeCell ref="BG122:BJ122"/>
    <mergeCell ref="BK122:BN122"/>
    <mergeCell ref="BO122:BP122"/>
    <mergeCell ref="A123:B123"/>
    <mergeCell ref="C123:AB123"/>
    <mergeCell ref="AC123:AD123"/>
    <mergeCell ref="AE123:AH123"/>
    <mergeCell ref="AQ123:AT123"/>
    <mergeCell ref="A122:B122"/>
    <mergeCell ref="C122:AB122"/>
    <mergeCell ref="AC122:AD122"/>
    <mergeCell ref="AE122:AH122"/>
    <mergeCell ref="AQ122:AT122"/>
    <mergeCell ref="AU122:AX122"/>
    <mergeCell ref="AU121:AX121"/>
    <mergeCell ref="AY121:BB121"/>
    <mergeCell ref="BC121:BF121"/>
    <mergeCell ref="BG121:BJ121"/>
    <mergeCell ref="BK121:BN121"/>
    <mergeCell ref="BO121:BP121"/>
    <mergeCell ref="AI121:AL121"/>
    <mergeCell ref="AI122:AL122"/>
    <mergeCell ref="AM121:AP121"/>
    <mergeCell ref="AM122:AP122"/>
    <mergeCell ref="AY120:BB120"/>
    <mergeCell ref="BC120:BF120"/>
    <mergeCell ref="BG120:BJ120"/>
    <mergeCell ref="BK120:BN120"/>
    <mergeCell ref="BO120:BP120"/>
    <mergeCell ref="A121:B121"/>
    <mergeCell ref="C121:AB121"/>
    <mergeCell ref="AC121:AD121"/>
    <mergeCell ref="AE121:AH121"/>
    <mergeCell ref="AQ121:AT121"/>
    <mergeCell ref="A120:B120"/>
    <mergeCell ref="C120:AB120"/>
    <mergeCell ref="AC120:AD120"/>
    <mergeCell ref="AE120:AH120"/>
    <mergeCell ref="AQ120:AT120"/>
    <mergeCell ref="AU120:AX120"/>
    <mergeCell ref="AU119:AX119"/>
    <mergeCell ref="AY119:BB119"/>
    <mergeCell ref="BC119:BF119"/>
    <mergeCell ref="BG119:BJ119"/>
    <mergeCell ref="BK119:BN119"/>
    <mergeCell ref="BO119:BP119"/>
    <mergeCell ref="AI119:AL119"/>
    <mergeCell ref="AI120:AL120"/>
    <mergeCell ref="AM119:AP119"/>
    <mergeCell ref="AM120:AP120"/>
    <mergeCell ref="AY118:BB118"/>
    <mergeCell ref="BC118:BF118"/>
    <mergeCell ref="BG118:BJ118"/>
    <mergeCell ref="BK118:BN118"/>
    <mergeCell ref="BO118:BP118"/>
    <mergeCell ref="A119:B119"/>
    <mergeCell ref="C119:AB119"/>
    <mergeCell ref="AC119:AD119"/>
    <mergeCell ref="AE119:AH119"/>
    <mergeCell ref="AQ119:AT119"/>
    <mergeCell ref="A118:B118"/>
    <mergeCell ref="C118:AB118"/>
    <mergeCell ref="AC118:AD118"/>
    <mergeCell ref="AE118:AH118"/>
    <mergeCell ref="AQ118:AT118"/>
    <mergeCell ref="AU118:AX118"/>
    <mergeCell ref="AU117:AX117"/>
    <mergeCell ref="AY117:BB117"/>
    <mergeCell ref="BC117:BF117"/>
    <mergeCell ref="BG117:BJ117"/>
    <mergeCell ref="BK117:BN117"/>
    <mergeCell ref="BO117:BP117"/>
    <mergeCell ref="AI117:AL117"/>
    <mergeCell ref="AI118:AL118"/>
    <mergeCell ref="AM117:AP117"/>
    <mergeCell ref="AM118:AP118"/>
    <mergeCell ref="AY116:BB116"/>
    <mergeCell ref="BC116:BF116"/>
    <mergeCell ref="BG116:BJ116"/>
    <mergeCell ref="BK116:BN116"/>
    <mergeCell ref="BO116:BP116"/>
    <mergeCell ref="A117:B117"/>
    <mergeCell ref="C117:AB117"/>
    <mergeCell ref="AC117:AD117"/>
    <mergeCell ref="AE117:AH117"/>
    <mergeCell ref="AQ117:AT117"/>
    <mergeCell ref="A116:B116"/>
    <mergeCell ref="C116:AB116"/>
    <mergeCell ref="AC116:AD116"/>
    <mergeCell ref="AE116:AH116"/>
    <mergeCell ref="AQ116:AT116"/>
    <mergeCell ref="AU116:AX116"/>
    <mergeCell ref="AU115:AX115"/>
    <mergeCell ref="AY115:BB115"/>
    <mergeCell ref="BC115:BF115"/>
    <mergeCell ref="BG115:BJ115"/>
    <mergeCell ref="BK115:BN115"/>
    <mergeCell ref="BO115:BP115"/>
    <mergeCell ref="AI115:AL115"/>
    <mergeCell ref="AI116:AL116"/>
    <mergeCell ref="AM115:AP115"/>
    <mergeCell ref="AM116:AP116"/>
    <mergeCell ref="AY114:BB114"/>
    <mergeCell ref="BC114:BF114"/>
    <mergeCell ref="BG114:BJ114"/>
    <mergeCell ref="BK114:BN114"/>
    <mergeCell ref="BO114:BP114"/>
    <mergeCell ref="A115:B115"/>
    <mergeCell ref="C115:AB115"/>
    <mergeCell ref="AC115:AD115"/>
    <mergeCell ref="AE115:AH115"/>
    <mergeCell ref="AQ115:AT115"/>
    <mergeCell ref="A114:B114"/>
    <mergeCell ref="C114:AB114"/>
    <mergeCell ref="AC114:AD114"/>
    <mergeCell ref="AE114:AH114"/>
    <mergeCell ref="AQ114:AT114"/>
    <mergeCell ref="AU114:AX114"/>
    <mergeCell ref="AU113:AX113"/>
    <mergeCell ref="AY113:BB113"/>
    <mergeCell ref="BC113:BF113"/>
    <mergeCell ref="BG113:BJ113"/>
    <mergeCell ref="BK113:BN113"/>
    <mergeCell ref="BO113:BP113"/>
    <mergeCell ref="AI113:AL113"/>
    <mergeCell ref="AI114:AL114"/>
    <mergeCell ref="AM113:AP113"/>
    <mergeCell ref="AM114:AP114"/>
    <mergeCell ref="AY112:BB112"/>
    <mergeCell ref="BC112:BF112"/>
    <mergeCell ref="BG112:BJ112"/>
    <mergeCell ref="BK112:BN112"/>
    <mergeCell ref="BO112:BP112"/>
    <mergeCell ref="A113:B113"/>
    <mergeCell ref="C113:AB113"/>
    <mergeCell ref="AC113:AD113"/>
    <mergeCell ref="AE113:AH113"/>
    <mergeCell ref="AQ113:AT113"/>
    <mergeCell ref="A112:B112"/>
    <mergeCell ref="C112:AB112"/>
    <mergeCell ref="AC112:AD112"/>
    <mergeCell ref="AE112:AH112"/>
    <mergeCell ref="AQ112:AT112"/>
    <mergeCell ref="AU112:AX112"/>
    <mergeCell ref="AU111:AX111"/>
    <mergeCell ref="AY111:BB111"/>
    <mergeCell ref="BC111:BF111"/>
    <mergeCell ref="BG111:BJ111"/>
    <mergeCell ref="BK111:BN111"/>
    <mergeCell ref="BO111:BP111"/>
    <mergeCell ref="AI111:AL111"/>
    <mergeCell ref="AI112:AL112"/>
    <mergeCell ref="AM111:AP111"/>
    <mergeCell ref="AM112:AP112"/>
    <mergeCell ref="AY110:BB110"/>
    <mergeCell ref="BC110:BF110"/>
    <mergeCell ref="BG110:BJ110"/>
    <mergeCell ref="BK110:BN110"/>
    <mergeCell ref="BO110:BP110"/>
    <mergeCell ref="A111:B111"/>
    <mergeCell ref="C111:AB111"/>
    <mergeCell ref="AC111:AD111"/>
    <mergeCell ref="AE111:AH111"/>
    <mergeCell ref="AQ111:AT111"/>
    <mergeCell ref="A110:B110"/>
    <mergeCell ref="C110:AB110"/>
    <mergeCell ref="AC110:AD110"/>
    <mergeCell ref="AE110:AH110"/>
    <mergeCell ref="AQ110:AT110"/>
    <mergeCell ref="AU110:AX110"/>
    <mergeCell ref="AU109:AX109"/>
    <mergeCell ref="AY109:BB109"/>
    <mergeCell ref="BC109:BF109"/>
    <mergeCell ref="BG109:BJ109"/>
    <mergeCell ref="BK109:BN109"/>
    <mergeCell ref="BO109:BP109"/>
    <mergeCell ref="AI109:AL109"/>
    <mergeCell ref="AI110:AL110"/>
    <mergeCell ref="AM109:AP109"/>
    <mergeCell ref="AM110:AP110"/>
    <mergeCell ref="AY108:BB108"/>
    <mergeCell ref="BC108:BF108"/>
    <mergeCell ref="BG108:BJ108"/>
    <mergeCell ref="BK108:BN108"/>
    <mergeCell ref="BO108:BP108"/>
    <mergeCell ref="A109:B109"/>
    <mergeCell ref="C109:AB109"/>
    <mergeCell ref="AC109:AD109"/>
    <mergeCell ref="AE109:AH109"/>
    <mergeCell ref="AQ109:AT109"/>
    <mergeCell ref="A108:B108"/>
    <mergeCell ref="C108:AB108"/>
    <mergeCell ref="AC108:AD108"/>
    <mergeCell ref="AE108:AH108"/>
    <mergeCell ref="AQ108:AT108"/>
    <mergeCell ref="AU108:AX108"/>
    <mergeCell ref="AU107:AX107"/>
    <mergeCell ref="AY107:BB107"/>
    <mergeCell ref="BC107:BF107"/>
    <mergeCell ref="BG107:BJ107"/>
    <mergeCell ref="BK107:BN107"/>
    <mergeCell ref="BO107:BP107"/>
    <mergeCell ref="AI107:AL107"/>
    <mergeCell ref="AI108:AL108"/>
    <mergeCell ref="AM107:AP107"/>
    <mergeCell ref="AM108:AP108"/>
    <mergeCell ref="AY106:BB106"/>
    <mergeCell ref="BC106:BF106"/>
    <mergeCell ref="BG106:BJ106"/>
    <mergeCell ref="BK106:BN106"/>
    <mergeCell ref="BO106:BP106"/>
    <mergeCell ref="A107:B107"/>
    <mergeCell ref="C107:AB107"/>
    <mergeCell ref="AC107:AD107"/>
    <mergeCell ref="AE107:AH107"/>
    <mergeCell ref="AQ107:AT107"/>
    <mergeCell ref="A106:B106"/>
    <mergeCell ref="C106:AB106"/>
    <mergeCell ref="AC106:AD106"/>
    <mergeCell ref="AE106:AH106"/>
    <mergeCell ref="AQ106:AT106"/>
    <mergeCell ref="AU106:AX106"/>
    <mergeCell ref="AU105:AX105"/>
    <mergeCell ref="AY105:BB105"/>
    <mergeCell ref="BC105:BF105"/>
    <mergeCell ref="BG105:BJ105"/>
    <mergeCell ref="BK105:BN105"/>
    <mergeCell ref="BO105:BP105"/>
    <mergeCell ref="AI105:AL105"/>
    <mergeCell ref="AI106:AL106"/>
    <mergeCell ref="AM105:AP105"/>
    <mergeCell ref="AM106:AP106"/>
    <mergeCell ref="AY104:BB104"/>
    <mergeCell ref="BC104:BF104"/>
    <mergeCell ref="BG104:BJ104"/>
    <mergeCell ref="BK104:BN104"/>
    <mergeCell ref="BO104:BP104"/>
    <mergeCell ref="A105:B105"/>
    <mergeCell ref="C105:AB105"/>
    <mergeCell ref="AC105:AD105"/>
    <mergeCell ref="AE105:AH105"/>
    <mergeCell ref="AQ105:AT105"/>
    <mergeCell ref="BC103:BF103"/>
    <mergeCell ref="BG103:BJ103"/>
    <mergeCell ref="BK103:BN103"/>
    <mergeCell ref="BO103:BP103"/>
    <mergeCell ref="A104:B104"/>
    <mergeCell ref="C104:AB104"/>
    <mergeCell ref="AC104:AD104"/>
    <mergeCell ref="AE104:AH104"/>
    <mergeCell ref="AQ104:AT104"/>
    <mergeCell ref="AU104:AX104"/>
    <mergeCell ref="AI103:AL103"/>
    <mergeCell ref="AI104:AL104"/>
    <mergeCell ref="AM103:AP103"/>
    <mergeCell ref="AM104:AP104"/>
    <mergeCell ref="BG102:BJ102"/>
    <mergeCell ref="BK102:BN102"/>
    <mergeCell ref="BO102:BP102"/>
    <mergeCell ref="A103:B103"/>
    <mergeCell ref="C103:AB103"/>
    <mergeCell ref="AC103:AD103"/>
    <mergeCell ref="AE103:AH103"/>
    <mergeCell ref="AQ103:AT103"/>
    <mergeCell ref="AU103:AX103"/>
    <mergeCell ref="AY103:BB103"/>
    <mergeCell ref="A102:B102"/>
    <mergeCell ref="AE102:AH102"/>
    <mergeCell ref="AQ102:AT102"/>
    <mergeCell ref="AU102:AX102"/>
    <mergeCell ref="AY102:BB102"/>
    <mergeCell ref="BC102:BF102"/>
    <mergeCell ref="AU101:AX101"/>
    <mergeCell ref="AY101:BB101"/>
    <mergeCell ref="BC101:BF101"/>
    <mergeCell ref="BG101:BJ101"/>
    <mergeCell ref="BK101:BN101"/>
    <mergeCell ref="BO101:BP101"/>
    <mergeCell ref="AI101:AL101"/>
    <mergeCell ref="AI102:AL102"/>
    <mergeCell ref="AM101:AP101"/>
    <mergeCell ref="AM102:AP102"/>
    <mergeCell ref="AY100:BB100"/>
    <mergeCell ref="BC100:BF100"/>
    <mergeCell ref="BG100:BJ100"/>
    <mergeCell ref="BK100:BN100"/>
    <mergeCell ref="BO100:BP100"/>
    <mergeCell ref="A101:B101"/>
    <mergeCell ref="C101:AB101"/>
    <mergeCell ref="AC101:AD101"/>
    <mergeCell ref="AE101:AH101"/>
    <mergeCell ref="AQ101:AT101"/>
    <mergeCell ref="A100:B100"/>
    <mergeCell ref="C100:AB100"/>
    <mergeCell ref="AC100:AD100"/>
    <mergeCell ref="AE100:AH100"/>
    <mergeCell ref="AQ100:AT100"/>
    <mergeCell ref="AU100:AX100"/>
    <mergeCell ref="AU99:AX99"/>
    <mergeCell ref="AY99:BB99"/>
    <mergeCell ref="BC99:BF99"/>
    <mergeCell ref="BG99:BJ99"/>
    <mergeCell ref="BK99:BN99"/>
    <mergeCell ref="BO99:BP99"/>
    <mergeCell ref="AI99:AL99"/>
    <mergeCell ref="AI100:AL100"/>
    <mergeCell ref="AM99:AP99"/>
    <mergeCell ref="AM100:AP100"/>
    <mergeCell ref="AY98:BB98"/>
    <mergeCell ref="BC98:BF98"/>
    <mergeCell ref="BG98:BJ98"/>
    <mergeCell ref="BK98:BN98"/>
    <mergeCell ref="BO98:BP98"/>
    <mergeCell ref="A99:B99"/>
    <mergeCell ref="C99:AB99"/>
    <mergeCell ref="AC99:AD99"/>
    <mergeCell ref="AE99:AH99"/>
    <mergeCell ref="AQ99:AT99"/>
    <mergeCell ref="A98:B98"/>
    <mergeCell ref="C98:AB98"/>
    <mergeCell ref="AC98:AD98"/>
    <mergeCell ref="AE98:AH98"/>
    <mergeCell ref="AQ98:AT98"/>
    <mergeCell ref="AU98:AX98"/>
    <mergeCell ref="AU97:AX97"/>
    <mergeCell ref="AY97:BB97"/>
    <mergeCell ref="BC97:BF97"/>
    <mergeCell ref="BG97:BJ97"/>
    <mergeCell ref="BK97:BN97"/>
    <mergeCell ref="BO97:BP97"/>
    <mergeCell ref="AI97:AL97"/>
    <mergeCell ref="AI98:AL98"/>
    <mergeCell ref="AM97:AP97"/>
    <mergeCell ref="AM98:AP98"/>
    <mergeCell ref="AY96:BB96"/>
    <mergeCell ref="BC96:BF96"/>
    <mergeCell ref="BG96:BJ96"/>
    <mergeCell ref="BK96:BN96"/>
    <mergeCell ref="BO96:BP96"/>
    <mergeCell ref="A97:B97"/>
    <mergeCell ref="C97:AB97"/>
    <mergeCell ref="AC97:AD97"/>
    <mergeCell ref="AE97:AH97"/>
    <mergeCell ref="AQ97:AT97"/>
    <mergeCell ref="A96:B96"/>
    <mergeCell ref="C96:AB96"/>
    <mergeCell ref="AC96:AD96"/>
    <mergeCell ref="AE96:AH96"/>
    <mergeCell ref="AQ96:AT96"/>
    <mergeCell ref="AU96:AX96"/>
    <mergeCell ref="AU95:AX95"/>
    <mergeCell ref="AY95:BB95"/>
    <mergeCell ref="BC95:BF95"/>
    <mergeCell ref="BG95:BJ95"/>
    <mergeCell ref="BK95:BN95"/>
    <mergeCell ref="BO95:BP95"/>
    <mergeCell ref="AI95:AL95"/>
    <mergeCell ref="AI96:AL96"/>
    <mergeCell ref="AM95:AP95"/>
    <mergeCell ref="AM96:AP96"/>
    <mergeCell ref="AY94:BB94"/>
    <mergeCell ref="BC94:BF94"/>
    <mergeCell ref="BG94:BJ94"/>
    <mergeCell ref="BK94:BN94"/>
    <mergeCell ref="BO94:BP94"/>
    <mergeCell ref="A95:B95"/>
    <mergeCell ref="C95:AB95"/>
    <mergeCell ref="AC95:AD95"/>
    <mergeCell ref="AE95:AH95"/>
    <mergeCell ref="AQ95:AT95"/>
    <mergeCell ref="A94:B94"/>
    <mergeCell ref="C94:AB94"/>
    <mergeCell ref="AC94:AD94"/>
    <mergeCell ref="AE94:AH94"/>
    <mergeCell ref="AQ94:AT94"/>
    <mergeCell ref="AU94:AX94"/>
    <mergeCell ref="AU93:AX93"/>
    <mergeCell ref="AY93:BB93"/>
    <mergeCell ref="BC93:BF93"/>
    <mergeCell ref="BG93:BJ93"/>
    <mergeCell ref="BK93:BN93"/>
    <mergeCell ref="BO93:BP93"/>
    <mergeCell ref="AI93:AL93"/>
    <mergeCell ref="AI94:AL94"/>
    <mergeCell ref="AM93:AP93"/>
    <mergeCell ref="AM94:AP94"/>
    <mergeCell ref="AY92:BB92"/>
    <mergeCell ref="BC92:BF92"/>
    <mergeCell ref="BG92:BJ92"/>
    <mergeCell ref="BK92:BN92"/>
    <mergeCell ref="BO92:BP92"/>
    <mergeCell ref="A93:B93"/>
    <mergeCell ref="C93:AB93"/>
    <mergeCell ref="AC93:AD93"/>
    <mergeCell ref="AE93:AH93"/>
    <mergeCell ref="AQ93:AT93"/>
    <mergeCell ref="A92:B92"/>
    <mergeCell ref="C92:AB92"/>
    <mergeCell ref="AC92:AD92"/>
    <mergeCell ref="AE92:AH92"/>
    <mergeCell ref="AQ92:AT92"/>
    <mergeCell ref="AU92:AX92"/>
    <mergeCell ref="AU91:AX91"/>
    <mergeCell ref="AY91:BB91"/>
    <mergeCell ref="BC91:BF91"/>
    <mergeCell ref="BG91:BJ91"/>
    <mergeCell ref="BK91:BN91"/>
    <mergeCell ref="BO91:BP91"/>
    <mergeCell ref="AI91:AL91"/>
    <mergeCell ref="AI92:AL92"/>
    <mergeCell ref="AM91:AP91"/>
    <mergeCell ref="AM92:AP92"/>
    <mergeCell ref="AY90:BB90"/>
    <mergeCell ref="BC90:BF90"/>
    <mergeCell ref="BG90:BJ90"/>
    <mergeCell ref="BK90:BN90"/>
    <mergeCell ref="BO90:BP90"/>
    <mergeCell ref="A91:B91"/>
    <mergeCell ref="C91:AB91"/>
    <mergeCell ref="AC91:AD91"/>
    <mergeCell ref="AE91:AH91"/>
    <mergeCell ref="AQ91:AT91"/>
    <mergeCell ref="A90:B90"/>
    <mergeCell ref="C90:AB90"/>
    <mergeCell ref="AC90:AD90"/>
    <mergeCell ref="AE90:AH90"/>
    <mergeCell ref="AQ90:AT90"/>
    <mergeCell ref="AU90:AX90"/>
    <mergeCell ref="AU89:AX89"/>
    <mergeCell ref="AY89:BB89"/>
    <mergeCell ref="BC89:BF89"/>
    <mergeCell ref="BG89:BJ89"/>
    <mergeCell ref="BK89:BN89"/>
    <mergeCell ref="BO89:BP89"/>
    <mergeCell ref="AI89:AL89"/>
    <mergeCell ref="AI90:AL90"/>
    <mergeCell ref="AM89:AP89"/>
    <mergeCell ref="AM90:AP90"/>
    <mergeCell ref="AY88:BB88"/>
    <mergeCell ref="BC88:BF88"/>
    <mergeCell ref="BG88:BJ88"/>
    <mergeCell ref="BK88:BN88"/>
    <mergeCell ref="BO88:BP88"/>
    <mergeCell ref="A89:B89"/>
    <mergeCell ref="C89:AB89"/>
    <mergeCell ref="AC89:AD89"/>
    <mergeCell ref="AE89:AH89"/>
    <mergeCell ref="AQ89:AT89"/>
    <mergeCell ref="A88:B88"/>
    <mergeCell ref="C88:AB88"/>
    <mergeCell ref="AC88:AD88"/>
    <mergeCell ref="AE88:AH88"/>
    <mergeCell ref="AQ88:AT88"/>
    <mergeCell ref="AU88:AX88"/>
    <mergeCell ref="AU87:AX87"/>
    <mergeCell ref="AY87:BB87"/>
    <mergeCell ref="BC87:BF87"/>
    <mergeCell ref="BG87:BJ87"/>
    <mergeCell ref="BK87:BN87"/>
    <mergeCell ref="BO87:BP87"/>
    <mergeCell ref="AI87:AL87"/>
    <mergeCell ref="AI88:AL88"/>
    <mergeCell ref="AM87:AP87"/>
    <mergeCell ref="AM88:AP88"/>
    <mergeCell ref="AY86:BB86"/>
    <mergeCell ref="BC86:BF86"/>
    <mergeCell ref="BG86:BJ86"/>
    <mergeCell ref="BK86:BN86"/>
    <mergeCell ref="BO86:BP86"/>
    <mergeCell ref="A87:B87"/>
    <mergeCell ref="C87:AB87"/>
    <mergeCell ref="AC87:AD87"/>
    <mergeCell ref="AE87:AH87"/>
    <mergeCell ref="AQ87:AT87"/>
    <mergeCell ref="A86:B86"/>
    <mergeCell ref="C86:AB86"/>
    <mergeCell ref="AC86:AD86"/>
    <mergeCell ref="AE86:AH86"/>
    <mergeCell ref="AQ86:AT86"/>
    <mergeCell ref="AU86:AX86"/>
    <mergeCell ref="AU85:AX85"/>
    <mergeCell ref="AY85:BB85"/>
    <mergeCell ref="BC85:BF85"/>
    <mergeCell ref="BG85:BJ85"/>
    <mergeCell ref="BK85:BN85"/>
    <mergeCell ref="BO85:BP85"/>
    <mergeCell ref="AI85:AL85"/>
    <mergeCell ref="AI86:AL86"/>
    <mergeCell ref="AM85:AP85"/>
    <mergeCell ref="AM86:AP86"/>
    <mergeCell ref="AY84:BB84"/>
    <mergeCell ref="BC84:BF84"/>
    <mergeCell ref="BG84:BJ84"/>
    <mergeCell ref="BK84:BN84"/>
    <mergeCell ref="BO84:BP84"/>
    <mergeCell ref="A85:B85"/>
    <mergeCell ref="C85:AB85"/>
    <mergeCell ref="AC85:AD85"/>
    <mergeCell ref="AE85:AH85"/>
    <mergeCell ref="AQ85:AT85"/>
    <mergeCell ref="A84:B84"/>
    <mergeCell ref="C84:AB84"/>
    <mergeCell ref="AC84:AD84"/>
    <mergeCell ref="AE84:AH84"/>
    <mergeCell ref="AQ84:AT84"/>
    <mergeCell ref="AU84:AX84"/>
    <mergeCell ref="AU83:AX83"/>
    <mergeCell ref="AY83:BB83"/>
    <mergeCell ref="BC83:BF83"/>
    <mergeCell ref="BG83:BJ83"/>
    <mergeCell ref="BK83:BN83"/>
    <mergeCell ref="BO83:BP83"/>
    <mergeCell ref="AI83:AL83"/>
    <mergeCell ref="AI84:AL84"/>
    <mergeCell ref="AM83:AP83"/>
    <mergeCell ref="AM84:AP84"/>
    <mergeCell ref="AY82:BB82"/>
    <mergeCell ref="BC82:BF82"/>
    <mergeCell ref="BG82:BJ82"/>
    <mergeCell ref="BK82:BN82"/>
    <mergeCell ref="BO82:BP82"/>
    <mergeCell ref="A83:B83"/>
    <mergeCell ref="C83:AB83"/>
    <mergeCell ref="AC83:AD83"/>
    <mergeCell ref="AE83:AH83"/>
    <mergeCell ref="AQ83:AT83"/>
    <mergeCell ref="A82:B82"/>
    <mergeCell ref="C82:AB82"/>
    <mergeCell ref="AC82:AD82"/>
    <mergeCell ref="AE82:AH82"/>
    <mergeCell ref="AQ82:AT82"/>
    <mergeCell ref="AU82:AX82"/>
    <mergeCell ref="AU81:AX81"/>
    <mergeCell ref="AY81:BB81"/>
    <mergeCell ref="BC81:BF81"/>
    <mergeCell ref="BG81:BJ81"/>
    <mergeCell ref="BK81:BN81"/>
    <mergeCell ref="BO81:BP81"/>
    <mergeCell ref="AI81:AL81"/>
    <mergeCell ref="AI82:AL82"/>
    <mergeCell ref="AM81:AP81"/>
    <mergeCell ref="AM82:AP82"/>
    <mergeCell ref="AY80:BB80"/>
    <mergeCell ref="BC80:BF80"/>
    <mergeCell ref="BG80:BJ80"/>
    <mergeCell ref="BK80:BN80"/>
    <mergeCell ref="BO80:BP80"/>
    <mergeCell ref="A81:B81"/>
    <mergeCell ref="C81:AB81"/>
    <mergeCell ref="AC81:AD81"/>
    <mergeCell ref="AE81:AH81"/>
    <mergeCell ref="AQ81:AT81"/>
    <mergeCell ref="A80:B80"/>
    <mergeCell ref="C80:AB80"/>
    <mergeCell ref="AC80:AD80"/>
    <mergeCell ref="AE80:AH80"/>
    <mergeCell ref="AQ80:AT80"/>
    <mergeCell ref="AU80:AX80"/>
    <mergeCell ref="AU79:AX79"/>
    <mergeCell ref="AY79:BB79"/>
    <mergeCell ref="BC79:BF79"/>
    <mergeCell ref="BG79:BJ79"/>
    <mergeCell ref="BK79:BN79"/>
    <mergeCell ref="BO79:BP79"/>
    <mergeCell ref="AI79:AL79"/>
    <mergeCell ref="AI80:AL80"/>
    <mergeCell ref="AM79:AP79"/>
    <mergeCell ref="AM80:AP80"/>
    <mergeCell ref="AY78:BB78"/>
    <mergeCell ref="BC78:BF78"/>
    <mergeCell ref="BG78:BJ78"/>
    <mergeCell ref="BK78:BN78"/>
    <mergeCell ref="BO78:BP78"/>
    <mergeCell ref="A79:B79"/>
    <mergeCell ref="C79:AB79"/>
    <mergeCell ref="AC79:AD79"/>
    <mergeCell ref="AE79:AH79"/>
    <mergeCell ref="AQ79:AT79"/>
    <mergeCell ref="A78:B78"/>
    <mergeCell ref="C78:AB78"/>
    <mergeCell ref="AC78:AD78"/>
    <mergeCell ref="AE78:AH78"/>
    <mergeCell ref="AQ78:AT78"/>
    <mergeCell ref="AU78:AX78"/>
    <mergeCell ref="AU77:AX77"/>
    <mergeCell ref="AY77:BB77"/>
    <mergeCell ref="BC77:BF77"/>
    <mergeCell ref="BG77:BJ77"/>
    <mergeCell ref="BK77:BN77"/>
    <mergeCell ref="BO77:BP77"/>
    <mergeCell ref="AI77:AL77"/>
    <mergeCell ref="AI78:AL78"/>
    <mergeCell ref="AM77:AP77"/>
    <mergeCell ref="AM78:AP78"/>
    <mergeCell ref="AY76:BB76"/>
    <mergeCell ref="BC76:BF76"/>
    <mergeCell ref="BG76:BJ76"/>
    <mergeCell ref="BK76:BN76"/>
    <mergeCell ref="BO76:BP76"/>
    <mergeCell ref="A77:B77"/>
    <mergeCell ref="C77:AB77"/>
    <mergeCell ref="AC77:AD77"/>
    <mergeCell ref="AE77:AH77"/>
    <mergeCell ref="AQ77:AT77"/>
    <mergeCell ref="A76:B76"/>
    <mergeCell ref="C76:AB76"/>
    <mergeCell ref="AC76:AD76"/>
    <mergeCell ref="AE76:AH76"/>
    <mergeCell ref="AQ76:AT76"/>
    <mergeCell ref="AU76:AX76"/>
    <mergeCell ref="AU75:AX75"/>
    <mergeCell ref="AY75:BB75"/>
    <mergeCell ref="BC75:BF75"/>
    <mergeCell ref="BG75:BJ75"/>
    <mergeCell ref="BK75:BN75"/>
    <mergeCell ref="BO75:BP75"/>
    <mergeCell ref="AI75:AL75"/>
    <mergeCell ref="AI76:AL76"/>
    <mergeCell ref="AM75:AP75"/>
    <mergeCell ref="AM76:AP76"/>
    <mergeCell ref="AY74:BB74"/>
    <mergeCell ref="BC74:BF74"/>
    <mergeCell ref="BG74:BJ74"/>
    <mergeCell ref="BK74:BN74"/>
    <mergeCell ref="BO74:BP74"/>
    <mergeCell ref="A75:B75"/>
    <mergeCell ref="C75:AB75"/>
    <mergeCell ref="AC75:AD75"/>
    <mergeCell ref="AE75:AH75"/>
    <mergeCell ref="AQ75:AT75"/>
    <mergeCell ref="A74:B74"/>
    <mergeCell ref="C74:AB74"/>
    <mergeCell ref="AC74:AD74"/>
    <mergeCell ref="AE74:AH74"/>
    <mergeCell ref="AQ74:AT74"/>
    <mergeCell ref="AU74:AX74"/>
    <mergeCell ref="AU73:AX73"/>
    <mergeCell ref="AY73:BB73"/>
    <mergeCell ref="BC73:BF73"/>
    <mergeCell ref="BG73:BJ73"/>
    <mergeCell ref="BK73:BN73"/>
    <mergeCell ref="BO73:BP73"/>
    <mergeCell ref="AI73:AL73"/>
    <mergeCell ref="AI74:AL74"/>
    <mergeCell ref="AM73:AP73"/>
    <mergeCell ref="AM74:AP74"/>
    <mergeCell ref="AY72:BB72"/>
    <mergeCell ref="BC72:BF72"/>
    <mergeCell ref="BG72:BJ72"/>
    <mergeCell ref="BK72:BN72"/>
    <mergeCell ref="BO72:BP72"/>
    <mergeCell ref="A73:B73"/>
    <mergeCell ref="C73:AB73"/>
    <mergeCell ref="AC73:AD73"/>
    <mergeCell ref="AE73:AH73"/>
    <mergeCell ref="AQ73:AT73"/>
    <mergeCell ref="A72:B72"/>
    <mergeCell ref="C72:AB72"/>
    <mergeCell ref="AC72:AD72"/>
    <mergeCell ref="AE72:AH72"/>
    <mergeCell ref="AQ72:AT72"/>
    <mergeCell ref="AU72:AX72"/>
    <mergeCell ref="AU71:AX71"/>
    <mergeCell ref="AY71:BB71"/>
    <mergeCell ref="BC71:BF71"/>
    <mergeCell ref="BG71:BJ71"/>
    <mergeCell ref="BK71:BN71"/>
    <mergeCell ref="BO71:BP71"/>
    <mergeCell ref="AI71:AL71"/>
    <mergeCell ref="AI72:AL72"/>
    <mergeCell ref="AM71:AP71"/>
    <mergeCell ref="AM72:AP72"/>
    <mergeCell ref="AY70:BB70"/>
    <mergeCell ref="BC70:BF70"/>
    <mergeCell ref="BG70:BJ70"/>
    <mergeCell ref="BK70:BN70"/>
    <mergeCell ref="BO70:BP70"/>
    <mergeCell ref="A71:B71"/>
    <mergeCell ref="C71:AB71"/>
    <mergeCell ref="AC71:AD71"/>
    <mergeCell ref="AE71:AH71"/>
    <mergeCell ref="AQ71:AT71"/>
    <mergeCell ref="A70:B70"/>
    <mergeCell ref="C70:AB70"/>
    <mergeCell ref="AC70:AD70"/>
    <mergeCell ref="AE70:AH70"/>
    <mergeCell ref="AQ70:AT70"/>
    <mergeCell ref="AU70:AX70"/>
    <mergeCell ref="AI70:AL70"/>
    <mergeCell ref="AM70:AP70"/>
    <mergeCell ref="AY69:BB69"/>
    <mergeCell ref="BC69:BF69"/>
    <mergeCell ref="BG69:BJ69"/>
    <mergeCell ref="BK69:BN69"/>
    <mergeCell ref="BO69:BP69"/>
    <mergeCell ref="A69:B69"/>
    <mergeCell ref="C69:AB69"/>
    <mergeCell ref="AC69:AD69"/>
    <mergeCell ref="AE69:AH69"/>
    <mergeCell ref="AQ69:AT69"/>
    <mergeCell ref="AU69:AX69"/>
    <mergeCell ref="AU68:AX68"/>
    <mergeCell ref="AY68:BB68"/>
    <mergeCell ref="BC68:BF68"/>
    <mergeCell ref="BG68:BJ68"/>
    <mergeCell ref="BK68:BN68"/>
    <mergeCell ref="BO68:BP68"/>
    <mergeCell ref="AI68:AL68"/>
    <mergeCell ref="AI69:AL69"/>
    <mergeCell ref="AM68:AP68"/>
    <mergeCell ref="AM69:AP69"/>
    <mergeCell ref="AY67:BB67"/>
    <mergeCell ref="BC67:BF67"/>
    <mergeCell ref="BG67:BJ67"/>
    <mergeCell ref="BK67:BN67"/>
    <mergeCell ref="BO67:BP67"/>
    <mergeCell ref="A68:B68"/>
    <mergeCell ref="C68:AB68"/>
    <mergeCell ref="AC68:AD68"/>
    <mergeCell ref="AE68:AH68"/>
    <mergeCell ref="AQ68:AT68"/>
    <mergeCell ref="A67:B67"/>
    <mergeCell ref="C67:AB67"/>
    <mergeCell ref="AC67:AD67"/>
    <mergeCell ref="AE67:AH67"/>
    <mergeCell ref="AQ67:AT67"/>
    <mergeCell ref="AU67:AX67"/>
    <mergeCell ref="AU66:AX66"/>
    <mergeCell ref="AY66:BB66"/>
    <mergeCell ref="BC66:BF66"/>
    <mergeCell ref="BG66:BJ66"/>
    <mergeCell ref="BK66:BN66"/>
    <mergeCell ref="BO66:BP66"/>
    <mergeCell ref="AI66:AL66"/>
    <mergeCell ref="AI67:AL67"/>
    <mergeCell ref="AM66:AP66"/>
    <mergeCell ref="AM67:AP67"/>
    <mergeCell ref="AY65:BB65"/>
    <mergeCell ref="BC65:BF65"/>
    <mergeCell ref="BG65:BJ65"/>
    <mergeCell ref="BK65:BN65"/>
    <mergeCell ref="BO65:BP65"/>
    <mergeCell ref="A66:B66"/>
    <mergeCell ref="C66:AB66"/>
    <mergeCell ref="AC66:AD66"/>
    <mergeCell ref="AE66:AH66"/>
    <mergeCell ref="AQ66:AT66"/>
    <mergeCell ref="A65:B65"/>
    <mergeCell ref="C65:AB65"/>
    <mergeCell ref="AC65:AD65"/>
    <mergeCell ref="AE65:AH65"/>
    <mergeCell ref="AQ65:AT65"/>
    <mergeCell ref="AU65:AX65"/>
    <mergeCell ref="AU64:AX64"/>
    <mergeCell ref="AY64:BB64"/>
    <mergeCell ref="BC64:BF64"/>
    <mergeCell ref="BG64:BJ64"/>
    <mergeCell ref="BK64:BN64"/>
    <mergeCell ref="BO64:BP64"/>
    <mergeCell ref="AI64:AL64"/>
    <mergeCell ref="AI65:AL65"/>
    <mergeCell ref="AM64:AP64"/>
    <mergeCell ref="AM65:AP65"/>
    <mergeCell ref="AY63:BB63"/>
    <mergeCell ref="BC63:BF63"/>
    <mergeCell ref="BG63:BJ63"/>
    <mergeCell ref="BK63:BN63"/>
    <mergeCell ref="BO63:BP63"/>
    <mergeCell ref="A64:B64"/>
    <mergeCell ref="C64:AB64"/>
    <mergeCell ref="AC64:AD64"/>
    <mergeCell ref="AE64:AH64"/>
    <mergeCell ref="AQ64:AT64"/>
    <mergeCell ref="A63:B63"/>
    <mergeCell ref="C63:AB63"/>
    <mergeCell ref="AC63:AD63"/>
    <mergeCell ref="AE63:AH63"/>
    <mergeCell ref="AQ63:AT63"/>
    <mergeCell ref="AU63:AX63"/>
    <mergeCell ref="AU62:AX62"/>
    <mergeCell ref="AY62:BB62"/>
    <mergeCell ref="BC62:BF62"/>
    <mergeCell ref="BG62:BJ62"/>
    <mergeCell ref="BK62:BN62"/>
    <mergeCell ref="BO62:BP62"/>
    <mergeCell ref="AI62:AL62"/>
    <mergeCell ref="AI63:AL63"/>
    <mergeCell ref="AM62:AP62"/>
    <mergeCell ref="AM63:AP63"/>
    <mergeCell ref="AY61:BB61"/>
    <mergeCell ref="BC61:BF61"/>
    <mergeCell ref="BG61:BJ61"/>
    <mergeCell ref="BK61:BN61"/>
    <mergeCell ref="BO61:BP61"/>
    <mergeCell ref="A62:B62"/>
    <mergeCell ref="C62:AB62"/>
    <mergeCell ref="AC62:AD62"/>
    <mergeCell ref="AE62:AH62"/>
    <mergeCell ref="AQ62:AT62"/>
    <mergeCell ref="A61:B61"/>
    <mergeCell ref="C61:AB61"/>
    <mergeCell ref="AC61:AD61"/>
    <mergeCell ref="AE61:AH61"/>
    <mergeCell ref="AQ61:AT61"/>
    <mergeCell ref="AU61:AX61"/>
    <mergeCell ref="AU60:AX60"/>
    <mergeCell ref="AY60:BB60"/>
    <mergeCell ref="BC60:BF60"/>
    <mergeCell ref="BG60:BJ60"/>
    <mergeCell ref="BK60:BN60"/>
    <mergeCell ref="BO60:BP60"/>
    <mergeCell ref="AI60:AL60"/>
    <mergeCell ref="AI61:AL61"/>
    <mergeCell ref="AM60:AP60"/>
    <mergeCell ref="AM61:AP61"/>
    <mergeCell ref="AY59:BB59"/>
    <mergeCell ref="BC59:BF59"/>
    <mergeCell ref="BG59:BJ59"/>
    <mergeCell ref="BK59:BN59"/>
    <mergeCell ref="BO59:BP59"/>
    <mergeCell ref="A60:B60"/>
    <mergeCell ref="C60:AB60"/>
    <mergeCell ref="AC60:AD60"/>
    <mergeCell ref="AE60:AH60"/>
    <mergeCell ref="AQ60:AT60"/>
    <mergeCell ref="A59:B59"/>
    <mergeCell ref="C59:AB59"/>
    <mergeCell ref="AC59:AD59"/>
    <mergeCell ref="AE59:AH59"/>
    <mergeCell ref="AQ59:AT59"/>
    <mergeCell ref="AU59:AX59"/>
    <mergeCell ref="AU58:AX58"/>
    <mergeCell ref="AY58:BB58"/>
    <mergeCell ref="BC58:BF58"/>
    <mergeCell ref="BG58:BJ58"/>
    <mergeCell ref="BK58:BN58"/>
    <mergeCell ref="BO58:BP58"/>
    <mergeCell ref="AI58:AL58"/>
    <mergeCell ref="AI59:AL59"/>
    <mergeCell ref="AM58:AP58"/>
    <mergeCell ref="AM59:AP59"/>
    <mergeCell ref="AY57:BB57"/>
    <mergeCell ref="BC57:BF57"/>
    <mergeCell ref="BG57:BJ57"/>
    <mergeCell ref="BK57:BN57"/>
    <mergeCell ref="BO57:BP57"/>
    <mergeCell ref="A58:B58"/>
    <mergeCell ref="C58:AB58"/>
    <mergeCell ref="AC58:AD58"/>
    <mergeCell ref="AE58:AH58"/>
    <mergeCell ref="AQ58:AT58"/>
    <mergeCell ref="A57:B57"/>
    <mergeCell ref="C57:AB57"/>
    <mergeCell ref="AC57:AD57"/>
    <mergeCell ref="AE57:AH57"/>
    <mergeCell ref="AQ57:AT57"/>
    <mergeCell ref="AU57:AX57"/>
    <mergeCell ref="AU56:AX56"/>
    <mergeCell ref="AY56:BB56"/>
    <mergeCell ref="BC56:BF56"/>
    <mergeCell ref="BG56:BJ56"/>
    <mergeCell ref="BK56:BN56"/>
    <mergeCell ref="BO56:BP56"/>
    <mergeCell ref="AI56:AL56"/>
    <mergeCell ref="AI57:AL57"/>
    <mergeCell ref="AM56:AP56"/>
    <mergeCell ref="AM57:AP57"/>
    <mergeCell ref="AY55:BB55"/>
    <mergeCell ref="BC55:BF55"/>
    <mergeCell ref="BG55:BJ55"/>
    <mergeCell ref="BK55:BN55"/>
    <mergeCell ref="BO55:BP55"/>
    <mergeCell ref="A56:B56"/>
    <mergeCell ref="C56:AB56"/>
    <mergeCell ref="AC56:AD56"/>
    <mergeCell ref="AE56:AH56"/>
    <mergeCell ref="AQ56:AT56"/>
    <mergeCell ref="A55:B55"/>
    <mergeCell ref="C55:AB55"/>
    <mergeCell ref="AC55:AD55"/>
    <mergeCell ref="AE55:AH55"/>
    <mergeCell ref="AQ55:AT55"/>
    <mergeCell ref="AU55:AX55"/>
    <mergeCell ref="AU54:AX54"/>
    <mergeCell ref="AY54:BB54"/>
    <mergeCell ref="BC54:BF54"/>
    <mergeCell ref="BG54:BJ54"/>
    <mergeCell ref="BK54:BN54"/>
    <mergeCell ref="BO54:BP54"/>
    <mergeCell ref="AI54:AL54"/>
    <mergeCell ref="AI55:AL55"/>
    <mergeCell ref="AM54:AP54"/>
    <mergeCell ref="AM55:AP55"/>
    <mergeCell ref="AY53:BB53"/>
    <mergeCell ref="BC53:BF53"/>
    <mergeCell ref="BG53:BJ53"/>
    <mergeCell ref="BK53:BN53"/>
    <mergeCell ref="BO53:BP53"/>
    <mergeCell ref="A54:B54"/>
    <mergeCell ref="C54:AB54"/>
    <mergeCell ref="AC54:AD54"/>
    <mergeCell ref="AE54:AH54"/>
    <mergeCell ref="AQ54:AT54"/>
    <mergeCell ref="A53:B53"/>
    <mergeCell ref="C53:AB53"/>
    <mergeCell ref="AC53:AD53"/>
    <mergeCell ref="AE53:AH53"/>
    <mergeCell ref="AQ53:AT53"/>
    <mergeCell ref="AU53:AX53"/>
    <mergeCell ref="AU52:AX52"/>
    <mergeCell ref="AY52:BB52"/>
    <mergeCell ref="BC52:BF52"/>
    <mergeCell ref="BG52:BJ52"/>
    <mergeCell ref="BK52:BN52"/>
    <mergeCell ref="BO52:BP52"/>
    <mergeCell ref="AI52:AL52"/>
    <mergeCell ref="AI53:AL53"/>
    <mergeCell ref="AM52:AP52"/>
    <mergeCell ref="AM53:AP53"/>
    <mergeCell ref="AY51:BB51"/>
    <mergeCell ref="BC51:BF51"/>
    <mergeCell ref="BG51:BJ51"/>
    <mergeCell ref="BK51:BN51"/>
    <mergeCell ref="BO51:BP51"/>
    <mergeCell ref="A52:B52"/>
    <mergeCell ref="C52:AB52"/>
    <mergeCell ref="AC52:AD52"/>
    <mergeCell ref="AE52:AH52"/>
    <mergeCell ref="AQ52:AT52"/>
    <mergeCell ref="A51:B51"/>
    <mergeCell ref="C51:AB51"/>
    <mergeCell ref="AC51:AD51"/>
    <mergeCell ref="AE51:AH51"/>
    <mergeCell ref="AQ51:AT51"/>
    <mergeCell ref="AU51:AX51"/>
    <mergeCell ref="AU50:AX50"/>
    <mergeCell ref="AY50:BB50"/>
    <mergeCell ref="BC50:BF50"/>
    <mergeCell ref="BG50:BJ50"/>
    <mergeCell ref="BK50:BN50"/>
    <mergeCell ref="BO50:BP50"/>
    <mergeCell ref="AI50:AL50"/>
    <mergeCell ref="AI51:AL51"/>
    <mergeCell ref="AM50:AP50"/>
    <mergeCell ref="AM51:AP51"/>
    <mergeCell ref="AY49:BB49"/>
    <mergeCell ref="BC49:BF49"/>
    <mergeCell ref="BG49:BJ49"/>
    <mergeCell ref="BK49:BN49"/>
    <mergeCell ref="BO49:BP49"/>
    <mergeCell ref="A50:B50"/>
    <mergeCell ref="C50:AB50"/>
    <mergeCell ref="AC50:AD50"/>
    <mergeCell ref="AE50:AH50"/>
    <mergeCell ref="AQ50:AT50"/>
    <mergeCell ref="A49:B49"/>
    <mergeCell ref="C49:AB49"/>
    <mergeCell ref="AC49:AD49"/>
    <mergeCell ref="AE49:AH49"/>
    <mergeCell ref="AQ49:AT49"/>
    <mergeCell ref="AU49:AX49"/>
    <mergeCell ref="AU48:AX48"/>
    <mergeCell ref="AY48:BB48"/>
    <mergeCell ref="BC48:BF48"/>
    <mergeCell ref="BG48:BJ48"/>
    <mergeCell ref="BK48:BN48"/>
    <mergeCell ref="BO48:BP48"/>
    <mergeCell ref="AI48:AL48"/>
    <mergeCell ref="AI49:AL49"/>
    <mergeCell ref="AM48:AP48"/>
    <mergeCell ref="AM49:AP49"/>
    <mergeCell ref="AY47:BB47"/>
    <mergeCell ref="BC47:BF47"/>
    <mergeCell ref="BG47:BJ47"/>
    <mergeCell ref="BK47:BN47"/>
    <mergeCell ref="BO47:BP47"/>
    <mergeCell ref="A48:B48"/>
    <mergeCell ref="C48:AB48"/>
    <mergeCell ref="AC48:AD48"/>
    <mergeCell ref="AE48:AH48"/>
    <mergeCell ref="AQ48:AT48"/>
    <mergeCell ref="A47:B47"/>
    <mergeCell ref="C47:AB47"/>
    <mergeCell ref="AC47:AD47"/>
    <mergeCell ref="AE47:AH47"/>
    <mergeCell ref="AQ47:AT47"/>
    <mergeCell ref="AU47:AX47"/>
    <mergeCell ref="AU46:AX46"/>
    <mergeCell ref="AY46:BB46"/>
    <mergeCell ref="BC46:BF46"/>
    <mergeCell ref="BG46:BJ46"/>
    <mergeCell ref="BK46:BN46"/>
    <mergeCell ref="BO46:BP46"/>
    <mergeCell ref="A46:B46"/>
    <mergeCell ref="C46:AB46"/>
    <mergeCell ref="AC46:AD46"/>
    <mergeCell ref="AE46:AH46"/>
    <mergeCell ref="AQ46:AT46"/>
    <mergeCell ref="AI46:AL46"/>
    <mergeCell ref="AI47:AL47"/>
    <mergeCell ref="AM46:AP46"/>
    <mergeCell ref="AM47:AP47"/>
    <mergeCell ref="AY45:BB45"/>
    <mergeCell ref="BC45:BF45"/>
    <mergeCell ref="BG45:BJ45"/>
    <mergeCell ref="BK45:BN45"/>
    <mergeCell ref="BO45:BP45"/>
    <mergeCell ref="A45:B45"/>
    <mergeCell ref="C45:AB45"/>
    <mergeCell ref="AC45:AD45"/>
    <mergeCell ref="AE45:AH45"/>
    <mergeCell ref="AQ45:AT45"/>
    <mergeCell ref="AU45:AX45"/>
    <mergeCell ref="AI45:AL45"/>
    <mergeCell ref="AM45:AP45"/>
    <mergeCell ref="AU44:AX44"/>
    <mergeCell ref="AY44:BB44"/>
    <mergeCell ref="BC44:BF44"/>
    <mergeCell ref="BG44:BJ44"/>
    <mergeCell ref="BK44:BN44"/>
    <mergeCell ref="BO44:BP44"/>
    <mergeCell ref="AY43:BB43"/>
    <mergeCell ref="BC43:BF43"/>
    <mergeCell ref="BG43:BJ43"/>
    <mergeCell ref="BK43:BN43"/>
    <mergeCell ref="BO43:BP43"/>
    <mergeCell ref="A44:B44"/>
    <mergeCell ref="C44:AB44"/>
    <mergeCell ref="AC44:AD44"/>
    <mergeCell ref="AE44:AH44"/>
    <mergeCell ref="AQ44:AT44"/>
    <mergeCell ref="A43:B43"/>
    <mergeCell ref="C43:AB43"/>
    <mergeCell ref="AC43:AD43"/>
    <mergeCell ref="AE43:AH43"/>
    <mergeCell ref="AQ43:AT43"/>
    <mergeCell ref="AU43:AX43"/>
    <mergeCell ref="AI43:AL43"/>
    <mergeCell ref="AM43:AP43"/>
    <mergeCell ref="AI44:AL44"/>
    <mergeCell ref="AM44:AP44"/>
    <mergeCell ref="AY42:BB42"/>
    <mergeCell ref="BC42:BF42"/>
    <mergeCell ref="BG42:BJ42"/>
    <mergeCell ref="BK42:BN42"/>
    <mergeCell ref="BO42:BP42"/>
    <mergeCell ref="A42:B42"/>
    <mergeCell ref="C42:AB42"/>
    <mergeCell ref="AC42:AD42"/>
    <mergeCell ref="AE42:AH42"/>
    <mergeCell ref="AQ42:AT42"/>
    <mergeCell ref="AU42:AX42"/>
    <mergeCell ref="AI42:AL42"/>
    <mergeCell ref="AM42:AP42"/>
    <mergeCell ref="AU41:AX41"/>
    <mergeCell ref="AY41:BB41"/>
    <mergeCell ref="BC41:BF41"/>
    <mergeCell ref="BG41:BJ41"/>
    <mergeCell ref="BK41:BN41"/>
    <mergeCell ref="BO41:BP41"/>
    <mergeCell ref="AY40:BB40"/>
    <mergeCell ref="BC40:BF40"/>
    <mergeCell ref="BG40:BJ40"/>
    <mergeCell ref="BK40:BN40"/>
    <mergeCell ref="BO40:BP40"/>
    <mergeCell ref="A41:B41"/>
    <mergeCell ref="C41:AB41"/>
    <mergeCell ref="AC41:AD41"/>
    <mergeCell ref="AE41:AH41"/>
    <mergeCell ref="AQ41:AT41"/>
    <mergeCell ref="A40:B40"/>
    <mergeCell ref="C40:AB40"/>
    <mergeCell ref="AC40:AD40"/>
    <mergeCell ref="AE40:AH40"/>
    <mergeCell ref="AQ40:AT40"/>
    <mergeCell ref="AU40:AX40"/>
    <mergeCell ref="AU39:AX39"/>
    <mergeCell ref="AY39:BB39"/>
    <mergeCell ref="BC39:BF39"/>
    <mergeCell ref="BG39:BJ39"/>
    <mergeCell ref="BK39:BN39"/>
    <mergeCell ref="BO39:BP39"/>
    <mergeCell ref="AY38:BB38"/>
    <mergeCell ref="BC38:BF38"/>
    <mergeCell ref="BG38:BJ38"/>
    <mergeCell ref="BK38:BN38"/>
    <mergeCell ref="BO38:BP38"/>
    <mergeCell ref="A39:B39"/>
    <mergeCell ref="C39:AB39"/>
    <mergeCell ref="AC39:AD39"/>
    <mergeCell ref="AE39:AH39"/>
    <mergeCell ref="AQ39:AT39"/>
    <mergeCell ref="A38:B38"/>
    <mergeCell ref="C38:AB38"/>
    <mergeCell ref="AC38:AD38"/>
    <mergeCell ref="AE38:AH38"/>
    <mergeCell ref="AQ38:AT38"/>
    <mergeCell ref="AU38:AX38"/>
    <mergeCell ref="AY37:BB37"/>
    <mergeCell ref="BC37:BF37"/>
    <mergeCell ref="BG37:BJ37"/>
    <mergeCell ref="BK37:BN37"/>
    <mergeCell ref="BO37:BP37"/>
    <mergeCell ref="A37:B37"/>
    <mergeCell ref="C37:AB37"/>
    <mergeCell ref="AC37:AD37"/>
    <mergeCell ref="AE37:AH37"/>
    <mergeCell ref="AQ37:AT37"/>
    <mergeCell ref="AU37:AX37"/>
    <mergeCell ref="AU36:AX36"/>
    <mergeCell ref="AY36:BB36"/>
    <mergeCell ref="BC36:BF36"/>
    <mergeCell ref="BG36:BJ36"/>
    <mergeCell ref="BK36:BN36"/>
    <mergeCell ref="BO36:BP36"/>
    <mergeCell ref="AY35:BB35"/>
    <mergeCell ref="BC35:BF35"/>
    <mergeCell ref="BG35:BJ35"/>
    <mergeCell ref="BK35:BN35"/>
    <mergeCell ref="BO35:BP35"/>
    <mergeCell ref="A36:B36"/>
    <mergeCell ref="C36:AB36"/>
    <mergeCell ref="AC36:AD36"/>
    <mergeCell ref="AE36:AH36"/>
    <mergeCell ref="AQ36:AT36"/>
    <mergeCell ref="A35:B35"/>
    <mergeCell ref="C35:AB35"/>
    <mergeCell ref="AC35:AD35"/>
    <mergeCell ref="AE35:AH35"/>
    <mergeCell ref="AQ35:AT35"/>
    <mergeCell ref="AU35:AX35"/>
    <mergeCell ref="AI35:AL35"/>
    <mergeCell ref="AU34:AX34"/>
    <mergeCell ref="AY34:BB34"/>
    <mergeCell ref="BC34:BF34"/>
    <mergeCell ref="BG34:BJ34"/>
    <mergeCell ref="BK34:BN34"/>
    <mergeCell ref="BO34:BP34"/>
    <mergeCell ref="A34:B34"/>
    <mergeCell ref="C34:AB34"/>
    <mergeCell ref="AC34:AD34"/>
    <mergeCell ref="AE34:AH34"/>
    <mergeCell ref="AQ34:AT34"/>
    <mergeCell ref="AU33:AX33"/>
    <mergeCell ref="AY33:BB33"/>
    <mergeCell ref="BC33:BF33"/>
    <mergeCell ref="BG33:BJ33"/>
    <mergeCell ref="BK33:BN33"/>
    <mergeCell ref="BO33:BP33"/>
    <mergeCell ref="A33:B33"/>
    <mergeCell ref="C33:AB33"/>
    <mergeCell ref="AC33:AD33"/>
    <mergeCell ref="AE33:AH33"/>
    <mergeCell ref="AQ33:AT33"/>
    <mergeCell ref="AI33:AL33"/>
    <mergeCell ref="AI34:AL34"/>
    <mergeCell ref="AU32:AX32"/>
    <mergeCell ref="AY32:BB32"/>
    <mergeCell ref="BC32:BF32"/>
    <mergeCell ref="BG32:BJ32"/>
    <mergeCell ref="BK32:BN32"/>
    <mergeCell ref="BO32:BP32"/>
    <mergeCell ref="AY31:BB31"/>
    <mergeCell ref="BC31:BF31"/>
    <mergeCell ref="BG31:BJ31"/>
    <mergeCell ref="BK31:BN31"/>
    <mergeCell ref="BO31:BP31"/>
    <mergeCell ref="A32:B32"/>
    <mergeCell ref="C32:AB32"/>
    <mergeCell ref="AC32:AD32"/>
    <mergeCell ref="AE32:AH32"/>
    <mergeCell ref="AQ32:AT32"/>
    <mergeCell ref="A31:B31"/>
    <mergeCell ref="C31:AB31"/>
    <mergeCell ref="AC31:AD31"/>
    <mergeCell ref="AE31:AH31"/>
    <mergeCell ref="AQ31:AT31"/>
    <mergeCell ref="AU31:AX31"/>
    <mergeCell ref="AI31:AL31"/>
    <mergeCell ref="AI32:AL32"/>
    <mergeCell ref="AU30:AX30"/>
    <mergeCell ref="AY30:BB30"/>
    <mergeCell ref="BC30:BF30"/>
    <mergeCell ref="BG30:BJ30"/>
    <mergeCell ref="BK30:BN30"/>
    <mergeCell ref="BO30:BP30"/>
    <mergeCell ref="AY29:BB29"/>
    <mergeCell ref="BC29:BF29"/>
    <mergeCell ref="BG29:BJ29"/>
    <mergeCell ref="BK29:BN29"/>
    <mergeCell ref="BO29:BP29"/>
    <mergeCell ref="A30:B30"/>
    <mergeCell ref="C30:AB30"/>
    <mergeCell ref="AC30:AD30"/>
    <mergeCell ref="AE30:AH30"/>
    <mergeCell ref="AQ30:AT30"/>
    <mergeCell ref="A29:B29"/>
    <mergeCell ref="C29:AB29"/>
    <mergeCell ref="AC29:AD29"/>
    <mergeCell ref="AE29:AH29"/>
    <mergeCell ref="AQ29:AT29"/>
    <mergeCell ref="AU29:AX29"/>
    <mergeCell ref="AI30:AL30"/>
    <mergeCell ref="AI29:AL29"/>
    <mergeCell ref="AM29:AP29"/>
    <mergeCell ref="AU28:AX28"/>
    <mergeCell ref="AY28:BB28"/>
    <mergeCell ref="BC28:BF28"/>
    <mergeCell ref="BG28:BJ28"/>
    <mergeCell ref="BK28:BN28"/>
    <mergeCell ref="BO28:BP28"/>
    <mergeCell ref="AY27:BB27"/>
    <mergeCell ref="BC27:BF27"/>
    <mergeCell ref="BG27:BJ27"/>
    <mergeCell ref="BK27:BN27"/>
    <mergeCell ref="BO27:BP27"/>
    <mergeCell ref="A28:B28"/>
    <mergeCell ref="C28:AB28"/>
    <mergeCell ref="AC28:AD28"/>
    <mergeCell ref="AE28:AH28"/>
    <mergeCell ref="AQ28:AT28"/>
    <mergeCell ref="A27:B27"/>
    <mergeCell ref="C27:AB27"/>
    <mergeCell ref="AC27:AD27"/>
    <mergeCell ref="AE27:AH27"/>
    <mergeCell ref="AQ27:AT27"/>
    <mergeCell ref="AU27:AX27"/>
    <mergeCell ref="AI27:AL27"/>
    <mergeCell ref="AI28:AL28"/>
    <mergeCell ref="AM27:AP27"/>
    <mergeCell ref="AM28:AP28"/>
    <mergeCell ref="AU26:AX26"/>
    <mergeCell ref="AY26:BB26"/>
    <mergeCell ref="BC26:BF26"/>
    <mergeCell ref="BG26:BJ26"/>
    <mergeCell ref="BK26:BN26"/>
    <mergeCell ref="BO26:BP26"/>
    <mergeCell ref="AY25:BB25"/>
    <mergeCell ref="BC25:BF25"/>
    <mergeCell ref="BG25:BJ25"/>
    <mergeCell ref="BK25:BN25"/>
    <mergeCell ref="BO25:BP25"/>
    <mergeCell ref="A26:B26"/>
    <mergeCell ref="C26:AB26"/>
    <mergeCell ref="AC26:AD26"/>
    <mergeCell ref="AE26:AH26"/>
    <mergeCell ref="AQ26:AT26"/>
    <mergeCell ref="A25:B25"/>
    <mergeCell ref="C25:AB25"/>
    <mergeCell ref="AC25:AD25"/>
    <mergeCell ref="AE25:AH25"/>
    <mergeCell ref="AQ25:AT25"/>
    <mergeCell ref="AU25:AX25"/>
    <mergeCell ref="AI25:AL25"/>
    <mergeCell ref="AI26:AL26"/>
    <mergeCell ref="AM25:AP25"/>
    <mergeCell ref="AM26:AP26"/>
    <mergeCell ref="AU24:AX24"/>
    <mergeCell ref="AY24:BB24"/>
    <mergeCell ref="BC24:BF24"/>
    <mergeCell ref="BG24:BJ24"/>
    <mergeCell ref="BK24:BN24"/>
    <mergeCell ref="BO24:BP24"/>
    <mergeCell ref="AY23:BB23"/>
    <mergeCell ref="BC23:BF23"/>
    <mergeCell ref="BG23:BJ23"/>
    <mergeCell ref="BK23:BN23"/>
    <mergeCell ref="BO23:BP23"/>
    <mergeCell ref="A24:B24"/>
    <mergeCell ref="C24:AB24"/>
    <mergeCell ref="AC24:AD24"/>
    <mergeCell ref="AE24:AH24"/>
    <mergeCell ref="AQ24:AT24"/>
    <mergeCell ref="A23:B23"/>
    <mergeCell ref="C23:AB23"/>
    <mergeCell ref="AC23:AD23"/>
    <mergeCell ref="AE23:AH23"/>
    <mergeCell ref="AQ23:AT23"/>
    <mergeCell ref="AU23:AX23"/>
    <mergeCell ref="AI23:AL23"/>
    <mergeCell ref="AM23:AP23"/>
    <mergeCell ref="AI24:AL24"/>
    <mergeCell ref="AU22:AX22"/>
    <mergeCell ref="AY22:BB22"/>
    <mergeCell ref="BC22:BF22"/>
    <mergeCell ref="BG22:BJ22"/>
    <mergeCell ref="BK22:BN22"/>
    <mergeCell ref="BO22:BP22"/>
    <mergeCell ref="A22:B22"/>
    <mergeCell ref="C22:AB22"/>
    <mergeCell ref="AC22:AD22"/>
    <mergeCell ref="AE22:AH22"/>
    <mergeCell ref="AQ22:AT22"/>
    <mergeCell ref="AU21:AX21"/>
    <mergeCell ref="AY21:BB21"/>
    <mergeCell ref="BC21:BF21"/>
    <mergeCell ref="BG21:BJ21"/>
    <mergeCell ref="BK21:BN21"/>
    <mergeCell ref="BO21:BP21"/>
    <mergeCell ref="AI21:AL21"/>
    <mergeCell ref="AI22:AL22"/>
    <mergeCell ref="AM21:AP21"/>
    <mergeCell ref="AM22:AP22"/>
    <mergeCell ref="AY20:BB20"/>
    <mergeCell ref="BC20:BF20"/>
    <mergeCell ref="BG20:BJ20"/>
    <mergeCell ref="BK20:BN20"/>
    <mergeCell ref="BO20:BP20"/>
    <mergeCell ref="A21:B21"/>
    <mergeCell ref="C21:AB21"/>
    <mergeCell ref="AC21:AD21"/>
    <mergeCell ref="AE21:AH21"/>
    <mergeCell ref="AQ21:AT21"/>
    <mergeCell ref="A20:B20"/>
    <mergeCell ref="C20:AB20"/>
    <mergeCell ref="AC20:AD20"/>
    <mergeCell ref="AE20:AH20"/>
    <mergeCell ref="AQ20:AT20"/>
    <mergeCell ref="AU20:AX20"/>
    <mergeCell ref="AU19:AX19"/>
    <mergeCell ref="AY19:BB19"/>
    <mergeCell ref="BC19:BF19"/>
    <mergeCell ref="BG19:BJ19"/>
    <mergeCell ref="BK19:BN19"/>
    <mergeCell ref="BO19:BP19"/>
    <mergeCell ref="AI19:AL19"/>
    <mergeCell ref="AI20:AL20"/>
    <mergeCell ref="AM19:AP19"/>
    <mergeCell ref="AM20:AP20"/>
    <mergeCell ref="AY18:BB18"/>
    <mergeCell ref="BC18:BF18"/>
    <mergeCell ref="BG18:BJ18"/>
    <mergeCell ref="BK18:BN18"/>
    <mergeCell ref="BO18:BP18"/>
    <mergeCell ref="A19:B19"/>
    <mergeCell ref="C19:AB19"/>
    <mergeCell ref="AC19:AD19"/>
    <mergeCell ref="AE19:AH19"/>
    <mergeCell ref="AQ19:AT19"/>
    <mergeCell ref="A18:B18"/>
    <mergeCell ref="C18:AB18"/>
    <mergeCell ref="AC18:AD18"/>
    <mergeCell ref="AE18:AH18"/>
    <mergeCell ref="AQ18:AT18"/>
    <mergeCell ref="AU18:AX18"/>
    <mergeCell ref="AU17:AX17"/>
    <mergeCell ref="AY17:BB17"/>
    <mergeCell ref="BC17:BF17"/>
    <mergeCell ref="BG17:BJ17"/>
    <mergeCell ref="BK17:BN17"/>
    <mergeCell ref="BO17:BP17"/>
    <mergeCell ref="AI17:AL17"/>
    <mergeCell ref="AI18:AL18"/>
    <mergeCell ref="AM17:AP17"/>
    <mergeCell ref="AM18:AP18"/>
    <mergeCell ref="A14:B14"/>
    <mergeCell ref="C14:AB14"/>
    <mergeCell ref="AC14:AD14"/>
    <mergeCell ref="AE14:AH14"/>
    <mergeCell ref="AQ14:AT14"/>
    <mergeCell ref="AU14:AX14"/>
    <mergeCell ref="AI14:AL14"/>
    <mergeCell ref="AM14:AP14"/>
    <mergeCell ref="AY16:BB16"/>
    <mergeCell ref="BC16:BF16"/>
    <mergeCell ref="BG16:BJ16"/>
    <mergeCell ref="BK16:BN16"/>
    <mergeCell ref="BO16:BP16"/>
    <mergeCell ref="A17:B17"/>
    <mergeCell ref="C17:AB17"/>
    <mergeCell ref="AC17:AD17"/>
    <mergeCell ref="AE17:AH17"/>
    <mergeCell ref="AQ17:AT17"/>
    <mergeCell ref="A16:B16"/>
    <mergeCell ref="C16:AB16"/>
    <mergeCell ref="AC16:AD16"/>
    <mergeCell ref="AE16:AH16"/>
    <mergeCell ref="AQ16:AT16"/>
    <mergeCell ref="AU16:AX16"/>
    <mergeCell ref="AI16:AL16"/>
    <mergeCell ref="AM16:AP16"/>
    <mergeCell ref="AY12:BB12"/>
    <mergeCell ref="BC12:BF12"/>
    <mergeCell ref="BG12:BJ12"/>
    <mergeCell ref="BK12:BN12"/>
    <mergeCell ref="BO12:BP12"/>
    <mergeCell ref="A13:B13"/>
    <mergeCell ref="C13:AB13"/>
    <mergeCell ref="AC13:AD13"/>
    <mergeCell ref="AE13:AH13"/>
    <mergeCell ref="AQ13:AT13"/>
    <mergeCell ref="A12:B12"/>
    <mergeCell ref="C12:AB12"/>
    <mergeCell ref="AC12:AD12"/>
    <mergeCell ref="AE12:AH12"/>
    <mergeCell ref="AQ12:AT12"/>
    <mergeCell ref="AU12:AX12"/>
    <mergeCell ref="AU15:AX15"/>
    <mergeCell ref="AY15:BB15"/>
    <mergeCell ref="BC15:BF15"/>
    <mergeCell ref="BG15:BJ15"/>
    <mergeCell ref="BK15:BN15"/>
    <mergeCell ref="BO15:BP15"/>
    <mergeCell ref="AY14:BB14"/>
    <mergeCell ref="BC14:BF14"/>
    <mergeCell ref="BG14:BJ14"/>
    <mergeCell ref="BK14:BN14"/>
    <mergeCell ref="BO14:BP14"/>
    <mergeCell ref="A15:B15"/>
    <mergeCell ref="C15:AB15"/>
    <mergeCell ref="AC15:AD15"/>
    <mergeCell ref="AE15:AH15"/>
    <mergeCell ref="AQ15:AT15"/>
    <mergeCell ref="AY11:BB11"/>
    <mergeCell ref="BC11:BF11"/>
    <mergeCell ref="BG11:BJ11"/>
    <mergeCell ref="BK11:BN11"/>
    <mergeCell ref="BO11:BP11"/>
    <mergeCell ref="A11:B11"/>
    <mergeCell ref="C11:AB11"/>
    <mergeCell ref="AC11:AD11"/>
    <mergeCell ref="AE11:AH11"/>
    <mergeCell ref="AQ11:AT11"/>
    <mergeCell ref="AU11:AX11"/>
    <mergeCell ref="AI15:AL15"/>
    <mergeCell ref="AM15:AP15"/>
    <mergeCell ref="AI13:AL13"/>
    <mergeCell ref="AM13:AP13"/>
    <mergeCell ref="AU10:AX10"/>
    <mergeCell ref="AY10:BB10"/>
    <mergeCell ref="BC10:BF10"/>
    <mergeCell ref="BG10:BJ10"/>
    <mergeCell ref="BK10:BN10"/>
    <mergeCell ref="BO10:BP10"/>
    <mergeCell ref="A10:B10"/>
    <mergeCell ref="C10:AB10"/>
    <mergeCell ref="AC10:AD10"/>
    <mergeCell ref="AE10:AH10"/>
    <mergeCell ref="AQ10:AT10"/>
    <mergeCell ref="AU13:AX13"/>
    <mergeCell ref="AY13:BB13"/>
    <mergeCell ref="BC13:BF13"/>
    <mergeCell ref="BG13:BJ13"/>
    <mergeCell ref="BK13:BN13"/>
    <mergeCell ref="BO13:BP13"/>
    <mergeCell ref="BG6:BJ6"/>
    <mergeCell ref="AU9:AX9"/>
    <mergeCell ref="AY9:BB9"/>
    <mergeCell ref="BC9:BF9"/>
    <mergeCell ref="BG9:BJ9"/>
    <mergeCell ref="BK9:BN9"/>
    <mergeCell ref="BO9:BP9"/>
    <mergeCell ref="A9:B9"/>
    <mergeCell ref="C9:AB9"/>
    <mergeCell ref="AC9:AD9"/>
    <mergeCell ref="AE9:AH9"/>
    <mergeCell ref="AQ9:AT9"/>
    <mergeCell ref="AU8:AX8"/>
    <mergeCell ref="AY8:BB8"/>
    <mergeCell ref="BC8:BF8"/>
    <mergeCell ref="BG8:BJ8"/>
    <mergeCell ref="BK8:BN8"/>
    <mergeCell ref="BO8:BP8"/>
    <mergeCell ref="AM6:AP6"/>
    <mergeCell ref="AM7:AP7"/>
    <mergeCell ref="AM8:AP8"/>
    <mergeCell ref="AM9:AP9"/>
    <mergeCell ref="A1:BP1"/>
    <mergeCell ref="A2:BP2"/>
    <mergeCell ref="A3:BP3"/>
    <mergeCell ref="A4:BP4"/>
    <mergeCell ref="A5:B6"/>
    <mergeCell ref="C5:AB6"/>
    <mergeCell ref="AC5:AD6"/>
    <mergeCell ref="AE5:AT5"/>
    <mergeCell ref="AU5:BJ5"/>
    <mergeCell ref="BK5:BN6"/>
    <mergeCell ref="AY7:BB7"/>
    <mergeCell ref="BC7:BF7"/>
    <mergeCell ref="BG7:BJ7"/>
    <mergeCell ref="BK7:BN7"/>
    <mergeCell ref="BO7:BP7"/>
    <mergeCell ref="A8:B8"/>
    <mergeCell ref="C8:AB8"/>
    <mergeCell ref="AC8:AD8"/>
    <mergeCell ref="AE8:AH8"/>
    <mergeCell ref="AQ8:AT8"/>
    <mergeCell ref="A7:B7"/>
    <mergeCell ref="C7:AB7"/>
    <mergeCell ref="AC7:AD7"/>
    <mergeCell ref="AE7:AH7"/>
    <mergeCell ref="AQ7:AT7"/>
    <mergeCell ref="AU7:AX7"/>
    <mergeCell ref="BO5:BP6"/>
    <mergeCell ref="AE6:AH6"/>
    <mergeCell ref="AQ6:AT6"/>
    <mergeCell ref="AU6:AX6"/>
    <mergeCell ref="AY6:BB6"/>
    <mergeCell ref="BC6:BF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7" fitToHeight="0" orientation="landscape" r:id="rId1"/>
  <headerFooter alignWithMargins="0">
    <oddFooter>&amp;P. oldal, összesen: &amp;N</oddFooter>
  </headerFooter>
  <rowBreaks count="8" manualBreakCount="8">
    <brk id="23" max="67" man="1"/>
    <brk id="47" max="67" man="1"/>
    <brk id="71" max="16383" man="1"/>
    <brk id="102" max="16383" man="1"/>
    <brk id="126" max="59" man="1"/>
    <brk id="150" max="67" man="1"/>
    <brk id="175" max="67" man="1"/>
    <brk id="19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I231"/>
  <sheetViews>
    <sheetView view="pageBreakPreview" zoomScaleSheetLayoutView="100" workbookViewId="0">
      <pane xSplit="28" ySplit="7" topLeftCell="AC8" activePane="bottomRight" state="frozen"/>
      <selection pane="topRight" activeCell="AC1" sqref="AC1"/>
      <selection pane="bottomLeft" activeCell="A8" sqref="A8"/>
      <selection pane="bottomRight" sqref="A1:BH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58" t="s">
        <v>935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  <c r="BF1" s="558"/>
      <c r="BG1" s="558"/>
      <c r="BH1" s="558"/>
    </row>
    <row r="2" spans="1:61" ht="28.5" customHeight="1">
      <c r="A2" s="426" t="s">
        <v>507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8"/>
    </row>
    <row r="3" spans="1:61" ht="15" customHeight="1">
      <c r="A3" s="429" t="s">
        <v>475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1"/>
    </row>
    <row r="4" spans="1:61" ht="15.95" customHeight="1">
      <c r="A4" s="432" t="s">
        <v>444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2"/>
    </row>
    <row r="5" spans="1:61" ht="15.95" customHeight="1">
      <c r="A5" s="434" t="s">
        <v>441</v>
      </c>
      <c r="B5" s="434"/>
      <c r="C5" s="435" t="s">
        <v>26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6" t="s">
        <v>442</v>
      </c>
      <c r="AD5" s="436"/>
      <c r="AE5" s="437" t="s">
        <v>470</v>
      </c>
      <c r="AF5" s="437"/>
      <c r="AG5" s="437"/>
      <c r="AH5" s="437"/>
      <c r="AI5" s="437"/>
      <c r="AJ5" s="437"/>
      <c r="AK5" s="437"/>
      <c r="AL5" s="437"/>
      <c r="AM5" s="559" t="s">
        <v>711</v>
      </c>
      <c r="AN5" s="560"/>
      <c r="AO5" s="560"/>
      <c r="AP5" s="560"/>
      <c r="AQ5" s="560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1"/>
      <c r="BC5" s="554" t="s">
        <v>438</v>
      </c>
      <c r="BD5" s="554"/>
      <c r="BE5" s="554"/>
      <c r="BF5" s="554"/>
      <c r="BG5" s="554" t="s">
        <v>439</v>
      </c>
      <c r="BH5" s="554"/>
      <c r="BI5" s="2"/>
    </row>
    <row r="6" spans="1:61" ht="39.75" customHeight="1">
      <c r="A6" s="434"/>
      <c r="B6" s="434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6"/>
      <c r="AD6" s="436"/>
      <c r="AE6" s="424" t="s">
        <v>468</v>
      </c>
      <c r="AF6" s="425"/>
      <c r="AG6" s="425"/>
      <c r="AH6" s="425"/>
      <c r="AI6" s="424" t="s">
        <v>469</v>
      </c>
      <c r="AJ6" s="425"/>
      <c r="AK6" s="425"/>
      <c r="AL6" s="425"/>
      <c r="AM6" s="555" t="s">
        <v>471</v>
      </c>
      <c r="AN6" s="556"/>
      <c r="AO6" s="556"/>
      <c r="AP6" s="557"/>
      <c r="AQ6" s="555" t="s">
        <v>474</v>
      </c>
      <c r="AR6" s="556"/>
      <c r="AS6" s="556"/>
      <c r="AT6" s="557"/>
      <c r="AU6" s="555" t="s">
        <v>472</v>
      </c>
      <c r="AV6" s="556"/>
      <c r="AW6" s="556"/>
      <c r="AX6" s="557"/>
      <c r="AY6" s="555" t="s">
        <v>473</v>
      </c>
      <c r="AZ6" s="556"/>
      <c r="BA6" s="556"/>
      <c r="BB6" s="557"/>
      <c r="BC6" s="554"/>
      <c r="BD6" s="554"/>
      <c r="BE6" s="554"/>
      <c r="BF6" s="554"/>
      <c r="BG6" s="554"/>
      <c r="BH6" s="554"/>
    </row>
    <row r="7" spans="1:61">
      <c r="A7" s="419" t="s">
        <v>176</v>
      </c>
      <c r="B7" s="420"/>
      <c r="C7" s="421" t="s">
        <v>177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1" t="s">
        <v>178</v>
      </c>
      <c r="AD7" s="422"/>
      <c r="AE7" s="421" t="s">
        <v>175</v>
      </c>
      <c r="AF7" s="422"/>
      <c r="AG7" s="422"/>
      <c r="AH7" s="423"/>
      <c r="AI7" s="421" t="s">
        <v>440</v>
      </c>
      <c r="AJ7" s="422"/>
      <c r="AK7" s="422"/>
      <c r="AL7" s="423"/>
      <c r="AM7" s="421" t="s">
        <v>567</v>
      </c>
      <c r="AN7" s="422"/>
      <c r="AO7" s="422"/>
      <c r="AP7" s="423"/>
      <c r="AQ7" s="421" t="s">
        <v>568</v>
      </c>
      <c r="AR7" s="422"/>
      <c r="AS7" s="422"/>
      <c r="AT7" s="423"/>
      <c r="AU7" s="421" t="s">
        <v>582</v>
      </c>
      <c r="AV7" s="422"/>
      <c r="AW7" s="422"/>
      <c r="AX7" s="423"/>
      <c r="AY7" s="421" t="s">
        <v>583</v>
      </c>
      <c r="AZ7" s="422"/>
      <c r="BA7" s="422"/>
      <c r="BB7" s="423"/>
      <c r="BC7" s="421" t="s">
        <v>584</v>
      </c>
      <c r="BD7" s="422"/>
      <c r="BE7" s="422"/>
      <c r="BF7" s="423"/>
      <c r="BG7" s="421" t="s">
        <v>585</v>
      </c>
      <c r="BH7" s="423"/>
    </row>
    <row r="8" spans="1:61" ht="20.100000000000001" customHeight="1">
      <c r="A8" s="372" t="s">
        <v>0</v>
      </c>
      <c r="B8" s="373"/>
      <c r="C8" s="454" t="s">
        <v>242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6"/>
      <c r="AC8" s="409" t="s">
        <v>243</v>
      </c>
      <c r="AD8" s="410"/>
      <c r="AE8" s="471"/>
      <c r="AF8" s="472"/>
      <c r="AG8" s="472"/>
      <c r="AH8" s="473"/>
      <c r="AI8" s="471"/>
      <c r="AJ8" s="472"/>
      <c r="AK8" s="472"/>
      <c r="AL8" s="473"/>
      <c r="AM8" s="503"/>
      <c r="AN8" s="504"/>
      <c r="AO8" s="504"/>
      <c r="AP8" s="505"/>
      <c r="AQ8" s="562" t="s">
        <v>920</v>
      </c>
      <c r="AR8" s="269"/>
      <c r="AS8" s="269"/>
      <c r="AT8" s="270"/>
      <c r="AU8" s="446"/>
      <c r="AV8" s="447"/>
      <c r="AW8" s="447"/>
      <c r="AX8" s="448"/>
      <c r="AY8" s="562" t="s">
        <v>920</v>
      </c>
      <c r="AZ8" s="269"/>
      <c r="BA8" s="269"/>
      <c r="BB8" s="270"/>
      <c r="BC8" s="503"/>
      <c r="BD8" s="504"/>
      <c r="BE8" s="504"/>
      <c r="BF8" s="505"/>
      <c r="BG8" s="321" t="str">
        <f>IF(AI8&gt;0,BC8/AI8,"n.é.")</f>
        <v>n.é.</v>
      </c>
      <c r="BH8" s="322"/>
    </row>
    <row r="9" spans="1:61" ht="20.100000000000001" customHeight="1">
      <c r="A9" s="372" t="s">
        <v>1</v>
      </c>
      <c r="B9" s="373"/>
      <c r="C9" s="397" t="s">
        <v>244</v>
      </c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9"/>
      <c r="AC9" s="409" t="s">
        <v>245</v>
      </c>
      <c r="AD9" s="410"/>
      <c r="AE9" s="471"/>
      <c r="AF9" s="472"/>
      <c r="AG9" s="472"/>
      <c r="AH9" s="473"/>
      <c r="AI9" s="471"/>
      <c r="AJ9" s="472"/>
      <c r="AK9" s="472"/>
      <c r="AL9" s="473"/>
      <c r="AM9" s="503"/>
      <c r="AN9" s="504"/>
      <c r="AO9" s="504"/>
      <c r="AP9" s="505"/>
      <c r="AQ9" s="268" t="s">
        <v>920</v>
      </c>
      <c r="AR9" s="269"/>
      <c r="AS9" s="269"/>
      <c r="AT9" s="270"/>
      <c r="AU9" s="446"/>
      <c r="AV9" s="447"/>
      <c r="AW9" s="447"/>
      <c r="AX9" s="448"/>
      <c r="AY9" s="268" t="s">
        <v>920</v>
      </c>
      <c r="AZ9" s="269"/>
      <c r="BA9" s="269"/>
      <c r="BB9" s="270"/>
      <c r="BC9" s="503"/>
      <c r="BD9" s="504"/>
      <c r="BE9" s="504"/>
      <c r="BF9" s="505"/>
      <c r="BG9" s="321" t="str">
        <f t="shared" ref="BG9:BG72" si="0">IF(AI9&gt;0,BC9/AI9,"n.é.")</f>
        <v>n.é.</v>
      </c>
      <c r="BH9" s="322"/>
    </row>
    <row r="10" spans="1:61" ht="20.100000000000001" customHeight="1">
      <c r="A10" s="372" t="s">
        <v>2</v>
      </c>
      <c r="B10" s="373"/>
      <c r="C10" s="397" t="s">
        <v>246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9"/>
      <c r="AC10" s="409" t="s">
        <v>247</v>
      </c>
      <c r="AD10" s="410"/>
      <c r="AE10" s="471"/>
      <c r="AF10" s="472"/>
      <c r="AG10" s="472"/>
      <c r="AH10" s="473"/>
      <c r="AI10" s="471"/>
      <c r="AJ10" s="472"/>
      <c r="AK10" s="472"/>
      <c r="AL10" s="473"/>
      <c r="AM10" s="503"/>
      <c r="AN10" s="504"/>
      <c r="AO10" s="504"/>
      <c r="AP10" s="505"/>
      <c r="AQ10" s="268" t="s">
        <v>920</v>
      </c>
      <c r="AR10" s="269"/>
      <c r="AS10" s="269"/>
      <c r="AT10" s="270"/>
      <c r="AU10" s="446"/>
      <c r="AV10" s="447"/>
      <c r="AW10" s="447"/>
      <c r="AX10" s="448"/>
      <c r="AY10" s="268" t="s">
        <v>920</v>
      </c>
      <c r="AZ10" s="269"/>
      <c r="BA10" s="269"/>
      <c r="BB10" s="270"/>
      <c r="BC10" s="503"/>
      <c r="BD10" s="504"/>
      <c r="BE10" s="504"/>
      <c r="BF10" s="505"/>
      <c r="BG10" s="321" t="str">
        <f t="shared" si="0"/>
        <v>n.é.</v>
      </c>
      <c r="BH10" s="322"/>
    </row>
    <row r="11" spans="1:61" ht="20.100000000000001" customHeight="1">
      <c r="A11" s="372" t="s">
        <v>3</v>
      </c>
      <c r="B11" s="373"/>
      <c r="C11" s="397" t="s">
        <v>248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9"/>
      <c r="AC11" s="409" t="s">
        <v>249</v>
      </c>
      <c r="AD11" s="410"/>
      <c r="AE11" s="471"/>
      <c r="AF11" s="472"/>
      <c r="AG11" s="472"/>
      <c r="AH11" s="473"/>
      <c r="AI11" s="471"/>
      <c r="AJ11" s="472"/>
      <c r="AK11" s="472"/>
      <c r="AL11" s="473"/>
      <c r="AM11" s="503"/>
      <c r="AN11" s="504"/>
      <c r="AO11" s="504"/>
      <c r="AP11" s="505"/>
      <c r="AQ11" s="268" t="s">
        <v>920</v>
      </c>
      <c r="AR11" s="269"/>
      <c r="AS11" s="269"/>
      <c r="AT11" s="270"/>
      <c r="AU11" s="446"/>
      <c r="AV11" s="447"/>
      <c r="AW11" s="447"/>
      <c r="AX11" s="448"/>
      <c r="AY11" s="268" t="s">
        <v>920</v>
      </c>
      <c r="AZ11" s="269"/>
      <c r="BA11" s="269"/>
      <c r="BB11" s="270"/>
      <c r="BC11" s="503"/>
      <c r="BD11" s="504"/>
      <c r="BE11" s="504"/>
      <c r="BF11" s="505"/>
      <c r="BG11" s="321" t="str">
        <f t="shared" si="0"/>
        <v>n.é.</v>
      </c>
      <c r="BH11" s="322"/>
    </row>
    <row r="12" spans="1:61" ht="20.100000000000001" customHeight="1">
      <c r="A12" s="372" t="s">
        <v>4</v>
      </c>
      <c r="B12" s="373"/>
      <c r="C12" s="397" t="s">
        <v>720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9"/>
      <c r="AC12" s="409" t="s">
        <v>250</v>
      </c>
      <c r="AD12" s="410"/>
      <c r="AE12" s="471"/>
      <c r="AF12" s="472"/>
      <c r="AG12" s="472"/>
      <c r="AH12" s="473"/>
      <c r="AI12" s="471"/>
      <c r="AJ12" s="472"/>
      <c r="AK12" s="472"/>
      <c r="AL12" s="473"/>
      <c r="AM12" s="503"/>
      <c r="AN12" s="504"/>
      <c r="AO12" s="504"/>
      <c r="AP12" s="505"/>
      <c r="AQ12" s="268" t="s">
        <v>920</v>
      </c>
      <c r="AR12" s="269"/>
      <c r="AS12" s="269"/>
      <c r="AT12" s="270"/>
      <c r="AU12" s="446"/>
      <c r="AV12" s="447"/>
      <c r="AW12" s="447"/>
      <c r="AX12" s="448"/>
      <c r="AY12" s="268" t="s">
        <v>920</v>
      </c>
      <c r="AZ12" s="269"/>
      <c r="BA12" s="269"/>
      <c r="BB12" s="270"/>
      <c r="BC12" s="503"/>
      <c r="BD12" s="504"/>
      <c r="BE12" s="504"/>
      <c r="BF12" s="505"/>
      <c r="BG12" s="321" t="str">
        <f t="shared" si="0"/>
        <v>n.é.</v>
      </c>
      <c r="BH12" s="322"/>
    </row>
    <row r="13" spans="1:61" ht="20.100000000000001" customHeight="1">
      <c r="A13" s="372" t="s">
        <v>5</v>
      </c>
      <c r="B13" s="373"/>
      <c r="C13" s="397" t="s">
        <v>721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9"/>
      <c r="AC13" s="409" t="s">
        <v>251</v>
      </c>
      <c r="AD13" s="410"/>
      <c r="AE13" s="471"/>
      <c r="AF13" s="472"/>
      <c r="AG13" s="472"/>
      <c r="AH13" s="473"/>
      <c r="AI13" s="471"/>
      <c r="AJ13" s="472"/>
      <c r="AK13" s="472"/>
      <c r="AL13" s="473"/>
      <c r="AM13" s="503"/>
      <c r="AN13" s="504"/>
      <c r="AO13" s="504"/>
      <c r="AP13" s="505"/>
      <c r="AQ13" s="268" t="s">
        <v>920</v>
      </c>
      <c r="AR13" s="269"/>
      <c r="AS13" s="269"/>
      <c r="AT13" s="270"/>
      <c r="AU13" s="446"/>
      <c r="AV13" s="447"/>
      <c r="AW13" s="447"/>
      <c r="AX13" s="448"/>
      <c r="AY13" s="268" t="s">
        <v>920</v>
      </c>
      <c r="AZ13" s="269"/>
      <c r="BA13" s="269"/>
      <c r="BB13" s="270"/>
      <c r="BC13" s="503"/>
      <c r="BD13" s="504"/>
      <c r="BE13" s="504"/>
      <c r="BF13" s="505"/>
      <c r="BG13" s="321" t="str">
        <f t="shared" si="0"/>
        <v>n.é.</v>
      </c>
      <c r="BH13" s="322"/>
    </row>
    <row r="14" spans="1:61" s="3" customFormat="1" ht="20.100000000000001" customHeight="1">
      <c r="A14" s="464" t="s">
        <v>6</v>
      </c>
      <c r="B14" s="465"/>
      <c r="C14" s="498" t="s">
        <v>252</v>
      </c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500"/>
      <c r="AC14" s="552" t="s">
        <v>253</v>
      </c>
      <c r="AD14" s="553"/>
      <c r="AE14" s="461">
        <f>SUM(AE8:AH13)</f>
        <v>0</v>
      </c>
      <c r="AF14" s="462"/>
      <c r="AG14" s="462"/>
      <c r="AH14" s="463"/>
      <c r="AI14" s="461">
        <f t="shared" ref="AI14" si="1">SUM(AI8:AL13)</f>
        <v>0</v>
      </c>
      <c r="AJ14" s="462"/>
      <c r="AK14" s="462"/>
      <c r="AL14" s="463"/>
      <c r="AM14" s="461">
        <f t="shared" ref="AM14" si="2">SUM(AM8:AP13)</f>
        <v>0</v>
      </c>
      <c r="AN14" s="462"/>
      <c r="AO14" s="462"/>
      <c r="AP14" s="463"/>
      <c r="AQ14" s="458" t="s">
        <v>920</v>
      </c>
      <c r="AR14" s="459"/>
      <c r="AS14" s="459"/>
      <c r="AT14" s="460"/>
      <c r="AU14" s="461">
        <f t="shared" ref="AU14" si="3">SUM(AU8:AX13)</f>
        <v>0</v>
      </c>
      <c r="AV14" s="462"/>
      <c r="AW14" s="462"/>
      <c r="AX14" s="463"/>
      <c r="AY14" s="458" t="s">
        <v>920</v>
      </c>
      <c r="AZ14" s="459"/>
      <c r="BA14" s="459"/>
      <c r="BB14" s="460"/>
      <c r="BC14" s="461">
        <f t="shared" ref="BC14" si="4">SUM(BC8:BF13)</f>
        <v>0</v>
      </c>
      <c r="BD14" s="462"/>
      <c r="BE14" s="462"/>
      <c r="BF14" s="463"/>
      <c r="BG14" s="506" t="str">
        <f t="shared" si="0"/>
        <v>n.é.</v>
      </c>
      <c r="BH14" s="507"/>
    </row>
    <row r="15" spans="1:61" ht="20.100000000000001" customHeight="1">
      <c r="A15" s="372" t="s">
        <v>7</v>
      </c>
      <c r="B15" s="373"/>
      <c r="C15" s="397" t="s">
        <v>254</v>
      </c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9"/>
      <c r="AC15" s="409" t="s">
        <v>255</v>
      </c>
      <c r="AD15" s="410"/>
      <c r="AE15" s="471"/>
      <c r="AF15" s="472"/>
      <c r="AG15" s="472"/>
      <c r="AH15" s="473"/>
      <c r="AI15" s="471"/>
      <c r="AJ15" s="472"/>
      <c r="AK15" s="472"/>
      <c r="AL15" s="473"/>
      <c r="AM15" s="503"/>
      <c r="AN15" s="504"/>
      <c r="AO15" s="504"/>
      <c r="AP15" s="505"/>
      <c r="AQ15" s="268" t="s">
        <v>920</v>
      </c>
      <c r="AR15" s="269"/>
      <c r="AS15" s="269"/>
      <c r="AT15" s="270"/>
      <c r="AU15" s="503"/>
      <c r="AV15" s="504"/>
      <c r="AW15" s="504"/>
      <c r="AX15" s="505"/>
      <c r="AY15" s="268" t="s">
        <v>920</v>
      </c>
      <c r="AZ15" s="269"/>
      <c r="BA15" s="269"/>
      <c r="BB15" s="270"/>
      <c r="BC15" s="503"/>
      <c r="BD15" s="504"/>
      <c r="BE15" s="504"/>
      <c r="BF15" s="505"/>
      <c r="BG15" s="321" t="str">
        <f t="shared" si="0"/>
        <v>n.é.</v>
      </c>
      <c r="BH15" s="322"/>
    </row>
    <row r="16" spans="1:61" ht="20.100000000000001" customHeight="1">
      <c r="A16" s="372" t="s">
        <v>8</v>
      </c>
      <c r="B16" s="373"/>
      <c r="C16" s="397" t="s">
        <v>427</v>
      </c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9"/>
      <c r="AC16" s="409" t="s">
        <v>256</v>
      </c>
      <c r="AD16" s="410"/>
      <c r="AE16" s="471"/>
      <c r="AF16" s="472"/>
      <c r="AG16" s="472"/>
      <c r="AH16" s="473"/>
      <c r="AI16" s="471"/>
      <c r="AJ16" s="472"/>
      <c r="AK16" s="472"/>
      <c r="AL16" s="473"/>
      <c r="AM16" s="503"/>
      <c r="AN16" s="504"/>
      <c r="AO16" s="504"/>
      <c r="AP16" s="505"/>
      <c r="AQ16" s="268" t="s">
        <v>920</v>
      </c>
      <c r="AR16" s="269"/>
      <c r="AS16" s="269"/>
      <c r="AT16" s="270"/>
      <c r="AU16" s="503"/>
      <c r="AV16" s="504"/>
      <c r="AW16" s="504"/>
      <c r="AX16" s="505"/>
      <c r="AY16" s="268" t="s">
        <v>920</v>
      </c>
      <c r="AZ16" s="269"/>
      <c r="BA16" s="269"/>
      <c r="BB16" s="270"/>
      <c r="BC16" s="503"/>
      <c r="BD16" s="504"/>
      <c r="BE16" s="504"/>
      <c r="BF16" s="505"/>
      <c r="BG16" s="321" t="str">
        <f t="shared" si="0"/>
        <v>n.é.</v>
      </c>
      <c r="BH16" s="322"/>
    </row>
    <row r="17" spans="1:60" ht="20.100000000000001" customHeight="1">
      <c r="A17" s="372" t="s">
        <v>9</v>
      </c>
      <c r="B17" s="373"/>
      <c r="C17" s="397" t="s">
        <v>428</v>
      </c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9"/>
      <c r="AC17" s="409" t="s">
        <v>257</v>
      </c>
      <c r="AD17" s="410"/>
      <c r="AE17" s="471"/>
      <c r="AF17" s="472"/>
      <c r="AG17" s="472"/>
      <c r="AH17" s="473"/>
      <c r="AI17" s="471"/>
      <c r="AJ17" s="472"/>
      <c r="AK17" s="472"/>
      <c r="AL17" s="473"/>
      <c r="AM17" s="503"/>
      <c r="AN17" s="504"/>
      <c r="AO17" s="504"/>
      <c r="AP17" s="505"/>
      <c r="AQ17" s="268" t="s">
        <v>920</v>
      </c>
      <c r="AR17" s="269"/>
      <c r="AS17" s="269"/>
      <c r="AT17" s="270"/>
      <c r="AU17" s="446"/>
      <c r="AV17" s="447"/>
      <c r="AW17" s="447"/>
      <c r="AX17" s="448"/>
      <c r="AY17" s="268" t="s">
        <v>920</v>
      </c>
      <c r="AZ17" s="269"/>
      <c r="BA17" s="269"/>
      <c r="BB17" s="270"/>
      <c r="BC17" s="503"/>
      <c r="BD17" s="504"/>
      <c r="BE17" s="504"/>
      <c r="BF17" s="505"/>
      <c r="BG17" s="321" t="str">
        <f t="shared" si="0"/>
        <v>n.é.</v>
      </c>
      <c r="BH17" s="322"/>
    </row>
    <row r="18" spans="1:60" ht="20.100000000000001" customHeight="1">
      <c r="A18" s="372" t="s">
        <v>10</v>
      </c>
      <c r="B18" s="373"/>
      <c r="C18" s="397" t="s">
        <v>429</v>
      </c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9"/>
      <c r="AC18" s="409" t="s">
        <v>258</v>
      </c>
      <c r="AD18" s="410"/>
      <c r="AE18" s="471"/>
      <c r="AF18" s="472"/>
      <c r="AG18" s="472"/>
      <c r="AH18" s="473"/>
      <c r="AI18" s="471"/>
      <c r="AJ18" s="472"/>
      <c r="AK18" s="472"/>
      <c r="AL18" s="473"/>
      <c r="AM18" s="503"/>
      <c r="AN18" s="504"/>
      <c r="AO18" s="504"/>
      <c r="AP18" s="505"/>
      <c r="AQ18" s="268" t="s">
        <v>920</v>
      </c>
      <c r="AR18" s="269"/>
      <c r="AS18" s="269"/>
      <c r="AT18" s="270"/>
      <c r="AU18" s="446"/>
      <c r="AV18" s="447"/>
      <c r="AW18" s="447"/>
      <c r="AX18" s="448"/>
      <c r="AY18" s="268" t="s">
        <v>920</v>
      </c>
      <c r="AZ18" s="269"/>
      <c r="BA18" s="269"/>
      <c r="BB18" s="270"/>
      <c r="BC18" s="503"/>
      <c r="BD18" s="504"/>
      <c r="BE18" s="504"/>
      <c r="BF18" s="505"/>
      <c r="BG18" s="321" t="str">
        <f t="shared" si="0"/>
        <v>n.é.</v>
      </c>
      <c r="BH18" s="322"/>
    </row>
    <row r="19" spans="1:60" ht="20.100000000000001" customHeight="1">
      <c r="A19" s="372" t="s">
        <v>11</v>
      </c>
      <c r="B19" s="373"/>
      <c r="C19" s="397" t="s">
        <v>259</v>
      </c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9"/>
      <c r="AC19" s="409" t="s">
        <v>260</v>
      </c>
      <c r="AD19" s="410"/>
      <c r="AE19" s="471"/>
      <c r="AF19" s="472"/>
      <c r="AG19" s="472"/>
      <c r="AH19" s="473"/>
      <c r="AI19" s="471"/>
      <c r="AJ19" s="472"/>
      <c r="AK19" s="472"/>
      <c r="AL19" s="473"/>
      <c r="AM19" s="503"/>
      <c r="AN19" s="504"/>
      <c r="AO19" s="504"/>
      <c r="AP19" s="505"/>
      <c r="AQ19" s="268" t="s">
        <v>920</v>
      </c>
      <c r="AR19" s="269"/>
      <c r="AS19" s="269"/>
      <c r="AT19" s="270"/>
      <c r="AU19" s="446"/>
      <c r="AV19" s="447"/>
      <c r="AW19" s="447"/>
      <c r="AX19" s="448"/>
      <c r="AY19" s="268" t="s">
        <v>920</v>
      </c>
      <c r="AZ19" s="269"/>
      <c r="BA19" s="269"/>
      <c r="BB19" s="270"/>
      <c r="BC19" s="503"/>
      <c r="BD19" s="504"/>
      <c r="BE19" s="504"/>
      <c r="BF19" s="505"/>
      <c r="BG19" s="321" t="str">
        <f t="shared" si="0"/>
        <v>n.é.</v>
      </c>
      <c r="BH19" s="322"/>
    </row>
    <row r="20" spans="1:60" s="3" customFormat="1" ht="20.100000000000001" customHeight="1">
      <c r="A20" s="464" t="s">
        <v>12</v>
      </c>
      <c r="B20" s="465"/>
      <c r="C20" s="498" t="s">
        <v>261</v>
      </c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500"/>
      <c r="AC20" s="552" t="s">
        <v>262</v>
      </c>
      <c r="AD20" s="553"/>
      <c r="AE20" s="461">
        <f>SUM(AE14:AH19)</f>
        <v>0</v>
      </c>
      <c r="AF20" s="462"/>
      <c r="AG20" s="462"/>
      <c r="AH20" s="463"/>
      <c r="AI20" s="461">
        <f t="shared" ref="AI20" si="5">SUM(AI14:AL19)</f>
        <v>0</v>
      </c>
      <c r="AJ20" s="462"/>
      <c r="AK20" s="462"/>
      <c r="AL20" s="463"/>
      <c r="AM20" s="461">
        <f t="shared" ref="AM20" si="6">SUM(AM14:AP19)</f>
        <v>0</v>
      </c>
      <c r="AN20" s="462"/>
      <c r="AO20" s="462"/>
      <c r="AP20" s="463"/>
      <c r="AQ20" s="458" t="s">
        <v>920</v>
      </c>
      <c r="AR20" s="459"/>
      <c r="AS20" s="459"/>
      <c r="AT20" s="460"/>
      <c r="AU20" s="461">
        <f t="shared" ref="AU20" si="7">SUM(AU14:AX19)</f>
        <v>0</v>
      </c>
      <c r="AV20" s="462"/>
      <c r="AW20" s="462"/>
      <c r="AX20" s="463"/>
      <c r="AY20" s="458" t="s">
        <v>920</v>
      </c>
      <c r="AZ20" s="459"/>
      <c r="BA20" s="459"/>
      <c r="BB20" s="460"/>
      <c r="BC20" s="461">
        <f t="shared" ref="BC20" si="8">SUM(BC14:BF19)</f>
        <v>0</v>
      </c>
      <c r="BD20" s="462"/>
      <c r="BE20" s="462"/>
      <c r="BF20" s="463"/>
      <c r="BG20" s="506" t="str">
        <f t="shared" si="0"/>
        <v>n.é.</v>
      </c>
      <c r="BH20" s="507"/>
    </row>
    <row r="21" spans="1:60" ht="20.100000000000001" customHeight="1">
      <c r="A21" s="372" t="s">
        <v>13</v>
      </c>
      <c r="B21" s="373"/>
      <c r="C21" s="397" t="s">
        <v>263</v>
      </c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9"/>
      <c r="AC21" s="409" t="s">
        <v>264</v>
      </c>
      <c r="AD21" s="410"/>
      <c r="AE21" s="471"/>
      <c r="AF21" s="472"/>
      <c r="AG21" s="472"/>
      <c r="AH21" s="473"/>
      <c r="AI21" s="471"/>
      <c r="AJ21" s="472"/>
      <c r="AK21" s="472"/>
      <c r="AL21" s="473"/>
      <c r="AM21" s="503"/>
      <c r="AN21" s="504"/>
      <c r="AO21" s="504"/>
      <c r="AP21" s="505"/>
      <c r="AQ21" s="268" t="s">
        <v>920</v>
      </c>
      <c r="AR21" s="269"/>
      <c r="AS21" s="269"/>
      <c r="AT21" s="270"/>
      <c r="AU21" s="503"/>
      <c r="AV21" s="504"/>
      <c r="AW21" s="504"/>
      <c r="AX21" s="505"/>
      <c r="AY21" s="268" t="s">
        <v>920</v>
      </c>
      <c r="AZ21" s="269"/>
      <c r="BA21" s="269"/>
      <c r="BB21" s="270"/>
      <c r="BC21" s="503"/>
      <c r="BD21" s="504"/>
      <c r="BE21" s="504"/>
      <c r="BF21" s="505"/>
      <c r="BG21" s="321" t="str">
        <f t="shared" si="0"/>
        <v>n.é.</v>
      </c>
      <c r="BH21" s="322"/>
    </row>
    <row r="22" spans="1:60" ht="20.100000000000001" customHeight="1">
      <c r="A22" s="372" t="s">
        <v>14</v>
      </c>
      <c r="B22" s="373"/>
      <c r="C22" s="397" t="s">
        <v>430</v>
      </c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9"/>
      <c r="AC22" s="409" t="s">
        <v>265</v>
      </c>
      <c r="AD22" s="410"/>
      <c r="AE22" s="471"/>
      <c r="AF22" s="472"/>
      <c r="AG22" s="472"/>
      <c r="AH22" s="473"/>
      <c r="AI22" s="471"/>
      <c r="AJ22" s="472"/>
      <c r="AK22" s="472"/>
      <c r="AL22" s="473"/>
      <c r="AM22" s="503"/>
      <c r="AN22" s="504"/>
      <c r="AO22" s="504"/>
      <c r="AP22" s="505"/>
      <c r="AQ22" s="268" t="s">
        <v>920</v>
      </c>
      <c r="AR22" s="269"/>
      <c r="AS22" s="269"/>
      <c r="AT22" s="270"/>
      <c r="AU22" s="503"/>
      <c r="AV22" s="504"/>
      <c r="AW22" s="504"/>
      <c r="AX22" s="505"/>
      <c r="AY22" s="268" t="s">
        <v>920</v>
      </c>
      <c r="AZ22" s="269"/>
      <c r="BA22" s="269"/>
      <c r="BB22" s="270"/>
      <c r="BC22" s="503"/>
      <c r="BD22" s="504"/>
      <c r="BE22" s="504"/>
      <c r="BF22" s="505"/>
      <c r="BG22" s="321" t="str">
        <f t="shared" si="0"/>
        <v>n.é.</v>
      </c>
      <c r="BH22" s="322"/>
    </row>
    <row r="23" spans="1:60" ht="20.100000000000001" customHeight="1">
      <c r="A23" s="372" t="s">
        <v>15</v>
      </c>
      <c r="B23" s="373"/>
      <c r="C23" s="397" t="s">
        <v>431</v>
      </c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9"/>
      <c r="AC23" s="409" t="s">
        <v>266</v>
      </c>
      <c r="AD23" s="410"/>
      <c r="AE23" s="471"/>
      <c r="AF23" s="472"/>
      <c r="AG23" s="472"/>
      <c r="AH23" s="473"/>
      <c r="AI23" s="471"/>
      <c r="AJ23" s="472"/>
      <c r="AK23" s="472"/>
      <c r="AL23" s="473"/>
      <c r="AM23" s="503"/>
      <c r="AN23" s="504"/>
      <c r="AO23" s="504"/>
      <c r="AP23" s="505"/>
      <c r="AQ23" s="268" t="s">
        <v>920</v>
      </c>
      <c r="AR23" s="269"/>
      <c r="AS23" s="269"/>
      <c r="AT23" s="270"/>
      <c r="AU23" s="503"/>
      <c r="AV23" s="504"/>
      <c r="AW23" s="504"/>
      <c r="AX23" s="505"/>
      <c r="AY23" s="268" t="s">
        <v>920</v>
      </c>
      <c r="AZ23" s="269"/>
      <c r="BA23" s="269"/>
      <c r="BB23" s="270"/>
      <c r="BC23" s="503"/>
      <c r="BD23" s="504"/>
      <c r="BE23" s="504"/>
      <c r="BF23" s="505"/>
      <c r="BG23" s="321" t="str">
        <f t="shared" si="0"/>
        <v>n.é.</v>
      </c>
      <c r="BH23" s="322"/>
    </row>
    <row r="24" spans="1:60" ht="20.100000000000001" customHeight="1">
      <c r="A24" s="372" t="s">
        <v>53</v>
      </c>
      <c r="B24" s="373"/>
      <c r="C24" s="397" t="s">
        <v>432</v>
      </c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9"/>
      <c r="AC24" s="409" t="s">
        <v>267</v>
      </c>
      <c r="AD24" s="410"/>
      <c r="AE24" s="471"/>
      <c r="AF24" s="472"/>
      <c r="AG24" s="472"/>
      <c r="AH24" s="473"/>
      <c r="AI24" s="471"/>
      <c r="AJ24" s="472"/>
      <c r="AK24" s="472"/>
      <c r="AL24" s="473"/>
      <c r="AM24" s="503"/>
      <c r="AN24" s="504"/>
      <c r="AO24" s="504"/>
      <c r="AP24" s="505"/>
      <c r="AQ24" s="268" t="s">
        <v>920</v>
      </c>
      <c r="AR24" s="269"/>
      <c r="AS24" s="269"/>
      <c r="AT24" s="270"/>
      <c r="AU24" s="503"/>
      <c r="AV24" s="504"/>
      <c r="AW24" s="504"/>
      <c r="AX24" s="505"/>
      <c r="AY24" s="268" t="s">
        <v>920</v>
      </c>
      <c r="AZ24" s="269"/>
      <c r="BA24" s="269"/>
      <c r="BB24" s="270"/>
      <c r="BC24" s="503"/>
      <c r="BD24" s="504"/>
      <c r="BE24" s="504"/>
      <c r="BF24" s="505"/>
      <c r="BG24" s="321" t="str">
        <f t="shared" si="0"/>
        <v>n.é.</v>
      </c>
      <c r="BH24" s="322"/>
    </row>
    <row r="25" spans="1:60" ht="20.100000000000001" customHeight="1">
      <c r="A25" s="372" t="s">
        <v>54</v>
      </c>
      <c r="B25" s="373"/>
      <c r="C25" s="397" t="s">
        <v>268</v>
      </c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9"/>
      <c r="AC25" s="409" t="s">
        <v>269</v>
      </c>
      <c r="AD25" s="410"/>
      <c r="AE25" s="471"/>
      <c r="AF25" s="472"/>
      <c r="AG25" s="472"/>
      <c r="AH25" s="473"/>
      <c r="AI25" s="471"/>
      <c r="AJ25" s="472"/>
      <c r="AK25" s="472"/>
      <c r="AL25" s="473"/>
      <c r="AM25" s="503"/>
      <c r="AN25" s="504"/>
      <c r="AO25" s="504"/>
      <c r="AP25" s="505"/>
      <c r="AQ25" s="268" t="s">
        <v>920</v>
      </c>
      <c r="AR25" s="269"/>
      <c r="AS25" s="269"/>
      <c r="AT25" s="270"/>
      <c r="AU25" s="503"/>
      <c r="AV25" s="504"/>
      <c r="AW25" s="504"/>
      <c r="AX25" s="505"/>
      <c r="AY25" s="268" t="s">
        <v>920</v>
      </c>
      <c r="AZ25" s="269"/>
      <c r="BA25" s="269"/>
      <c r="BB25" s="270"/>
      <c r="BC25" s="503"/>
      <c r="BD25" s="504"/>
      <c r="BE25" s="504"/>
      <c r="BF25" s="505"/>
      <c r="BG25" s="321" t="str">
        <f t="shared" si="0"/>
        <v>n.é.</v>
      </c>
      <c r="BH25" s="322"/>
    </row>
    <row r="26" spans="1:60" s="3" customFormat="1" ht="20.100000000000001" customHeight="1">
      <c r="A26" s="464" t="s">
        <v>55</v>
      </c>
      <c r="B26" s="465"/>
      <c r="C26" s="498" t="s">
        <v>270</v>
      </c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500"/>
      <c r="AC26" s="552" t="s">
        <v>271</v>
      </c>
      <c r="AD26" s="553"/>
      <c r="AE26" s="461">
        <f>SUM(AE21:AH25)</f>
        <v>0</v>
      </c>
      <c r="AF26" s="462"/>
      <c r="AG26" s="462"/>
      <c r="AH26" s="463"/>
      <c r="AI26" s="461">
        <f t="shared" ref="AI26" si="9">SUM(AI21:AL25)</f>
        <v>0</v>
      </c>
      <c r="AJ26" s="462"/>
      <c r="AK26" s="462"/>
      <c r="AL26" s="463"/>
      <c r="AM26" s="461">
        <f t="shared" ref="AM26" si="10">SUM(AM21:AP25)</f>
        <v>0</v>
      </c>
      <c r="AN26" s="462"/>
      <c r="AO26" s="462"/>
      <c r="AP26" s="463"/>
      <c r="AQ26" s="458" t="s">
        <v>920</v>
      </c>
      <c r="AR26" s="459"/>
      <c r="AS26" s="459"/>
      <c r="AT26" s="460"/>
      <c r="AU26" s="461">
        <f t="shared" ref="AU26" si="11">SUM(AU21:AX25)</f>
        <v>0</v>
      </c>
      <c r="AV26" s="462"/>
      <c r="AW26" s="462"/>
      <c r="AX26" s="463"/>
      <c r="AY26" s="458" t="s">
        <v>920</v>
      </c>
      <c r="AZ26" s="459"/>
      <c r="BA26" s="459"/>
      <c r="BB26" s="460"/>
      <c r="BC26" s="461">
        <f t="shared" ref="BC26" si="12">SUM(BC21:BF25)</f>
        <v>0</v>
      </c>
      <c r="BD26" s="462"/>
      <c r="BE26" s="462"/>
      <c r="BF26" s="463"/>
      <c r="BG26" s="506" t="str">
        <f t="shared" si="0"/>
        <v>n.é.</v>
      </c>
      <c r="BH26" s="507"/>
    </row>
    <row r="27" spans="1:60" ht="20.100000000000001" customHeight="1">
      <c r="A27" s="372" t="s">
        <v>56</v>
      </c>
      <c r="B27" s="373"/>
      <c r="C27" s="397" t="s">
        <v>272</v>
      </c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9"/>
      <c r="AC27" s="409" t="s">
        <v>273</v>
      </c>
      <c r="AD27" s="410"/>
      <c r="AE27" s="471"/>
      <c r="AF27" s="472"/>
      <c r="AG27" s="472"/>
      <c r="AH27" s="473"/>
      <c r="AI27" s="471"/>
      <c r="AJ27" s="472"/>
      <c r="AK27" s="472"/>
      <c r="AL27" s="473"/>
      <c r="AM27" s="503"/>
      <c r="AN27" s="504"/>
      <c r="AO27" s="504"/>
      <c r="AP27" s="505"/>
      <c r="AQ27" s="268" t="s">
        <v>920</v>
      </c>
      <c r="AR27" s="269"/>
      <c r="AS27" s="269"/>
      <c r="AT27" s="270"/>
      <c r="AU27" s="503"/>
      <c r="AV27" s="504"/>
      <c r="AW27" s="504"/>
      <c r="AX27" s="505"/>
      <c r="AY27" s="268" t="s">
        <v>920</v>
      </c>
      <c r="AZ27" s="269"/>
      <c r="BA27" s="269"/>
      <c r="BB27" s="270"/>
      <c r="BC27" s="503"/>
      <c r="BD27" s="504"/>
      <c r="BE27" s="504"/>
      <c r="BF27" s="505"/>
      <c r="BG27" s="321" t="str">
        <f t="shared" si="0"/>
        <v>n.é.</v>
      </c>
      <c r="BH27" s="322"/>
    </row>
    <row r="28" spans="1:60" ht="20.100000000000001" customHeight="1">
      <c r="A28" s="372" t="s">
        <v>106</v>
      </c>
      <c r="B28" s="373"/>
      <c r="C28" s="397" t="s">
        <v>274</v>
      </c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9"/>
      <c r="AC28" s="409" t="s">
        <v>275</v>
      </c>
      <c r="AD28" s="410"/>
      <c r="AE28" s="471"/>
      <c r="AF28" s="472"/>
      <c r="AG28" s="472"/>
      <c r="AH28" s="473"/>
      <c r="AI28" s="471"/>
      <c r="AJ28" s="472"/>
      <c r="AK28" s="472"/>
      <c r="AL28" s="473"/>
      <c r="AM28" s="503"/>
      <c r="AN28" s="504"/>
      <c r="AO28" s="504"/>
      <c r="AP28" s="505"/>
      <c r="AQ28" s="268" t="s">
        <v>920</v>
      </c>
      <c r="AR28" s="269"/>
      <c r="AS28" s="269"/>
      <c r="AT28" s="270"/>
      <c r="AU28" s="503"/>
      <c r="AV28" s="504"/>
      <c r="AW28" s="504"/>
      <c r="AX28" s="505"/>
      <c r="AY28" s="268" t="s">
        <v>920</v>
      </c>
      <c r="AZ28" s="269"/>
      <c r="BA28" s="269"/>
      <c r="BB28" s="270"/>
      <c r="BC28" s="503"/>
      <c r="BD28" s="504"/>
      <c r="BE28" s="504"/>
      <c r="BF28" s="505"/>
      <c r="BG28" s="321" t="str">
        <f t="shared" si="0"/>
        <v>n.é.</v>
      </c>
      <c r="BH28" s="322"/>
    </row>
    <row r="29" spans="1:60" s="3" customFormat="1" ht="20.100000000000001" customHeight="1">
      <c r="A29" s="464" t="s">
        <v>107</v>
      </c>
      <c r="B29" s="465"/>
      <c r="C29" s="498" t="s">
        <v>276</v>
      </c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500"/>
      <c r="AC29" s="552" t="s">
        <v>277</v>
      </c>
      <c r="AD29" s="553"/>
      <c r="AE29" s="461">
        <f>SUM(AE27:AH28)</f>
        <v>0</v>
      </c>
      <c r="AF29" s="462"/>
      <c r="AG29" s="462"/>
      <c r="AH29" s="463"/>
      <c r="AI29" s="461">
        <f t="shared" ref="AI29" si="13">SUM(AI27:AL28)</f>
        <v>0</v>
      </c>
      <c r="AJ29" s="462"/>
      <c r="AK29" s="462"/>
      <c r="AL29" s="463"/>
      <c r="AM29" s="461">
        <f t="shared" ref="AM29" si="14">SUM(AM27:AP28)</f>
        <v>0</v>
      </c>
      <c r="AN29" s="462"/>
      <c r="AO29" s="462"/>
      <c r="AP29" s="463"/>
      <c r="AQ29" s="458" t="s">
        <v>920</v>
      </c>
      <c r="AR29" s="459"/>
      <c r="AS29" s="459"/>
      <c r="AT29" s="460"/>
      <c r="AU29" s="461">
        <f t="shared" ref="AU29" si="15">SUM(AU27:AX28)</f>
        <v>0</v>
      </c>
      <c r="AV29" s="462"/>
      <c r="AW29" s="462"/>
      <c r="AX29" s="463"/>
      <c r="AY29" s="458" t="s">
        <v>920</v>
      </c>
      <c r="AZ29" s="459"/>
      <c r="BA29" s="459"/>
      <c r="BB29" s="460"/>
      <c r="BC29" s="461">
        <f t="shared" ref="BC29" si="16">SUM(BC27:BF28)</f>
        <v>0</v>
      </c>
      <c r="BD29" s="462"/>
      <c r="BE29" s="462"/>
      <c r="BF29" s="463"/>
      <c r="BG29" s="506" t="str">
        <f t="shared" si="0"/>
        <v>n.é.</v>
      </c>
      <c r="BH29" s="507"/>
    </row>
    <row r="30" spans="1:60" ht="20.100000000000001" customHeight="1">
      <c r="A30" s="372" t="s">
        <v>179</v>
      </c>
      <c r="B30" s="373"/>
      <c r="C30" s="397" t="s">
        <v>278</v>
      </c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9"/>
      <c r="AC30" s="409" t="s">
        <v>279</v>
      </c>
      <c r="AD30" s="410"/>
      <c r="AE30" s="471"/>
      <c r="AF30" s="472"/>
      <c r="AG30" s="472"/>
      <c r="AH30" s="473"/>
      <c r="AI30" s="471"/>
      <c r="AJ30" s="472"/>
      <c r="AK30" s="472"/>
      <c r="AL30" s="473"/>
      <c r="AM30" s="503"/>
      <c r="AN30" s="504"/>
      <c r="AO30" s="504"/>
      <c r="AP30" s="505"/>
      <c r="AQ30" s="268" t="s">
        <v>920</v>
      </c>
      <c r="AR30" s="269"/>
      <c r="AS30" s="269"/>
      <c r="AT30" s="270"/>
      <c r="AU30" s="503"/>
      <c r="AV30" s="504"/>
      <c r="AW30" s="504"/>
      <c r="AX30" s="505"/>
      <c r="AY30" s="268" t="s">
        <v>920</v>
      </c>
      <c r="AZ30" s="269"/>
      <c r="BA30" s="269"/>
      <c r="BB30" s="270"/>
      <c r="BC30" s="503"/>
      <c r="BD30" s="504"/>
      <c r="BE30" s="504"/>
      <c r="BF30" s="505"/>
      <c r="BG30" s="321" t="str">
        <f t="shared" si="0"/>
        <v>n.é.</v>
      </c>
      <c r="BH30" s="322"/>
    </row>
    <row r="31" spans="1:60" ht="20.100000000000001" customHeight="1">
      <c r="A31" s="372" t="s">
        <v>180</v>
      </c>
      <c r="B31" s="373"/>
      <c r="C31" s="397" t="s">
        <v>280</v>
      </c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9"/>
      <c r="AC31" s="409" t="s">
        <v>281</v>
      </c>
      <c r="AD31" s="410"/>
      <c r="AE31" s="471"/>
      <c r="AF31" s="472"/>
      <c r="AG31" s="472"/>
      <c r="AH31" s="473"/>
      <c r="AI31" s="471"/>
      <c r="AJ31" s="472"/>
      <c r="AK31" s="472"/>
      <c r="AL31" s="473"/>
      <c r="AM31" s="503"/>
      <c r="AN31" s="504"/>
      <c r="AO31" s="504"/>
      <c r="AP31" s="505"/>
      <c r="AQ31" s="268" t="s">
        <v>920</v>
      </c>
      <c r="AR31" s="269"/>
      <c r="AS31" s="269"/>
      <c r="AT31" s="270"/>
      <c r="AU31" s="503"/>
      <c r="AV31" s="504"/>
      <c r="AW31" s="504"/>
      <c r="AX31" s="505"/>
      <c r="AY31" s="268" t="s">
        <v>920</v>
      </c>
      <c r="AZ31" s="269"/>
      <c r="BA31" s="269"/>
      <c r="BB31" s="270"/>
      <c r="BC31" s="503"/>
      <c r="BD31" s="504"/>
      <c r="BE31" s="504"/>
      <c r="BF31" s="505"/>
      <c r="BG31" s="321" t="str">
        <f t="shared" si="0"/>
        <v>n.é.</v>
      </c>
      <c r="BH31" s="322"/>
    </row>
    <row r="32" spans="1:60" ht="20.100000000000001" customHeight="1">
      <c r="A32" s="372" t="s">
        <v>181</v>
      </c>
      <c r="B32" s="373"/>
      <c r="C32" s="397" t="s">
        <v>282</v>
      </c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9"/>
      <c r="AC32" s="409" t="s">
        <v>283</v>
      </c>
      <c r="AD32" s="410"/>
      <c r="AE32" s="471"/>
      <c r="AF32" s="472"/>
      <c r="AG32" s="472"/>
      <c r="AH32" s="473"/>
      <c r="AI32" s="471"/>
      <c r="AJ32" s="472"/>
      <c r="AK32" s="472"/>
      <c r="AL32" s="473"/>
      <c r="AM32" s="503"/>
      <c r="AN32" s="504"/>
      <c r="AO32" s="504"/>
      <c r="AP32" s="505"/>
      <c r="AQ32" s="268" t="s">
        <v>920</v>
      </c>
      <c r="AR32" s="269"/>
      <c r="AS32" s="269"/>
      <c r="AT32" s="270"/>
      <c r="AU32" s="503"/>
      <c r="AV32" s="504"/>
      <c r="AW32" s="504"/>
      <c r="AX32" s="505"/>
      <c r="AY32" s="268" t="s">
        <v>920</v>
      </c>
      <c r="AZ32" s="269"/>
      <c r="BA32" s="269"/>
      <c r="BB32" s="270"/>
      <c r="BC32" s="503"/>
      <c r="BD32" s="504"/>
      <c r="BE32" s="504"/>
      <c r="BF32" s="505"/>
      <c r="BG32" s="321" t="str">
        <f t="shared" si="0"/>
        <v>n.é.</v>
      </c>
      <c r="BH32" s="322"/>
    </row>
    <row r="33" spans="1:60" ht="20.100000000000001" customHeight="1">
      <c r="A33" s="372" t="s">
        <v>182</v>
      </c>
      <c r="B33" s="373"/>
      <c r="C33" s="397" t="s">
        <v>284</v>
      </c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9"/>
      <c r="AC33" s="409" t="s">
        <v>285</v>
      </c>
      <c r="AD33" s="410"/>
      <c r="AE33" s="471"/>
      <c r="AF33" s="472"/>
      <c r="AG33" s="472"/>
      <c r="AH33" s="473"/>
      <c r="AI33" s="471"/>
      <c r="AJ33" s="472"/>
      <c r="AK33" s="472"/>
      <c r="AL33" s="473"/>
      <c r="AM33" s="503"/>
      <c r="AN33" s="504"/>
      <c r="AO33" s="504"/>
      <c r="AP33" s="505"/>
      <c r="AQ33" s="268" t="s">
        <v>920</v>
      </c>
      <c r="AR33" s="269"/>
      <c r="AS33" s="269"/>
      <c r="AT33" s="270"/>
      <c r="AU33" s="503"/>
      <c r="AV33" s="504"/>
      <c r="AW33" s="504"/>
      <c r="AX33" s="505"/>
      <c r="AY33" s="268" t="s">
        <v>920</v>
      </c>
      <c r="AZ33" s="269"/>
      <c r="BA33" s="269"/>
      <c r="BB33" s="270"/>
      <c r="BC33" s="503"/>
      <c r="BD33" s="504"/>
      <c r="BE33" s="504"/>
      <c r="BF33" s="505"/>
      <c r="BG33" s="321" t="str">
        <f t="shared" si="0"/>
        <v>n.é.</v>
      </c>
      <c r="BH33" s="322"/>
    </row>
    <row r="34" spans="1:60" ht="20.100000000000001" customHeight="1">
      <c r="A34" s="372" t="s">
        <v>183</v>
      </c>
      <c r="B34" s="373"/>
      <c r="C34" s="397" t="s">
        <v>286</v>
      </c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9"/>
      <c r="AC34" s="409" t="s">
        <v>287</v>
      </c>
      <c r="AD34" s="410"/>
      <c r="AE34" s="471"/>
      <c r="AF34" s="472"/>
      <c r="AG34" s="472"/>
      <c r="AH34" s="473"/>
      <c r="AI34" s="471"/>
      <c r="AJ34" s="472"/>
      <c r="AK34" s="472"/>
      <c r="AL34" s="473"/>
      <c r="AM34" s="503"/>
      <c r="AN34" s="504"/>
      <c r="AO34" s="504"/>
      <c r="AP34" s="505"/>
      <c r="AQ34" s="268" t="s">
        <v>920</v>
      </c>
      <c r="AR34" s="269"/>
      <c r="AS34" s="269"/>
      <c r="AT34" s="270"/>
      <c r="AU34" s="503"/>
      <c r="AV34" s="504"/>
      <c r="AW34" s="504"/>
      <c r="AX34" s="505"/>
      <c r="AY34" s="268" t="s">
        <v>920</v>
      </c>
      <c r="AZ34" s="269"/>
      <c r="BA34" s="269"/>
      <c r="BB34" s="270"/>
      <c r="BC34" s="503"/>
      <c r="BD34" s="504"/>
      <c r="BE34" s="504"/>
      <c r="BF34" s="505"/>
      <c r="BG34" s="321" t="str">
        <f t="shared" si="0"/>
        <v>n.é.</v>
      </c>
      <c r="BH34" s="322"/>
    </row>
    <row r="35" spans="1:60" ht="20.100000000000001" customHeight="1">
      <c r="A35" s="372" t="s">
        <v>184</v>
      </c>
      <c r="B35" s="373"/>
      <c r="C35" s="397" t="s">
        <v>288</v>
      </c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9"/>
      <c r="AC35" s="409" t="s">
        <v>289</v>
      </c>
      <c r="AD35" s="410"/>
      <c r="AE35" s="471"/>
      <c r="AF35" s="472"/>
      <c r="AG35" s="472"/>
      <c r="AH35" s="473"/>
      <c r="AI35" s="471"/>
      <c r="AJ35" s="472"/>
      <c r="AK35" s="472"/>
      <c r="AL35" s="473"/>
      <c r="AM35" s="503"/>
      <c r="AN35" s="504"/>
      <c r="AO35" s="504"/>
      <c r="AP35" s="505"/>
      <c r="AQ35" s="268" t="s">
        <v>920</v>
      </c>
      <c r="AR35" s="269"/>
      <c r="AS35" s="269"/>
      <c r="AT35" s="270"/>
      <c r="AU35" s="503"/>
      <c r="AV35" s="504"/>
      <c r="AW35" s="504"/>
      <c r="AX35" s="505"/>
      <c r="AY35" s="268" t="s">
        <v>920</v>
      </c>
      <c r="AZ35" s="269"/>
      <c r="BA35" s="269"/>
      <c r="BB35" s="270"/>
      <c r="BC35" s="503"/>
      <c r="BD35" s="504"/>
      <c r="BE35" s="504"/>
      <c r="BF35" s="505"/>
      <c r="BG35" s="321" t="str">
        <f t="shared" si="0"/>
        <v>n.é.</v>
      </c>
      <c r="BH35" s="322"/>
    </row>
    <row r="36" spans="1:60" ht="20.100000000000001" customHeight="1">
      <c r="A36" s="372" t="s">
        <v>185</v>
      </c>
      <c r="B36" s="373"/>
      <c r="C36" s="397" t="s">
        <v>290</v>
      </c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9"/>
      <c r="AC36" s="409" t="s">
        <v>291</v>
      </c>
      <c r="AD36" s="410"/>
      <c r="AE36" s="471"/>
      <c r="AF36" s="472"/>
      <c r="AG36" s="472"/>
      <c r="AH36" s="473"/>
      <c r="AI36" s="471"/>
      <c r="AJ36" s="472"/>
      <c r="AK36" s="472"/>
      <c r="AL36" s="473"/>
      <c r="AM36" s="503"/>
      <c r="AN36" s="504"/>
      <c r="AO36" s="504"/>
      <c r="AP36" s="505"/>
      <c r="AQ36" s="268" t="s">
        <v>920</v>
      </c>
      <c r="AR36" s="269"/>
      <c r="AS36" s="269"/>
      <c r="AT36" s="270"/>
      <c r="AU36" s="503"/>
      <c r="AV36" s="504"/>
      <c r="AW36" s="504"/>
      <c r="AX36" s="505"/>
      <c r="AY36" s="268" t="s">
        <v>920</v>
      </c>
      <c r="AZ36" s="269"/>
      <c r="BA36" s="269"/>
      <c r="BB36" s="270"/>
      <c r="BC36" s="503"/>
      <c r="BD36" s="504"/>
      <c r="BE36" s="504"/>
      <c r="BF36" s="505"/>
      <c r="BG36" s="321" t="str">
        <f t="shared" si="0"/>
        <v>n.é.</v>
      </c>
      <c r="BH36" s="322"/>
    </row>
    <row r="37" spans="1:60" ht="20.100000000000001" customHeight="1">
      <c r="A37" s="372" t="s">
        <v>186</v>
      </c>
      <c r="B37" s="373"/>
      <c r="C37" s="397" t="s">
        <v>292</v>
      </c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9"/>
      <c r="AC37" s="409" t="s">
        <v>293</v>
      </c>
      <c r="AD37" s="410"/>
      <c r="AE37" s="471"/>
      <c r="AF37" s="472"/>
      <c r="AG37" s="472"/>
      <c r="AH37" s="473"/>
      <c r="AI37" s="471"/>
      <c r="AJ37" s="472"/>
      <c r="AK37" s="472"/>
      <c r="AL37" s="473"/>
      <c r="AM37" s="503"/>
      <c r="AN37" s="504"/>
      <c r="AO37" s="504"/>
      <c r="AP37" s="505"/>
      <c r="AQ37" s="268" t="s">
        <v>920</v>
      </c>
      <c r="AR37" s="269"/>
      <c r="AS37" s="269"/>
      <c r="AT37" s="270"/>
      <c r="AU37" s="503"/>
      <c r="AV37" s="504"/>
      <c r="AW37" s="504"/>
      <c r="AX37" s="505"/>
      <c r="AY37" s="268" t="s">
        <v>920</v>
      </c>
      <c r="AZ37" s="269"/>
      <c r="BA37" s="269"/>
      <c r="BB37" s="270"/>
      <c r="BC37" s="503"/>
      <c r="BD37" s="504"/>
      <c r="BE37" s="504"/>
      <c r="BF37" s="505"/>
      <c r="BG37" s="321" t="str">
        <f t="shared" si="0"/>
        <v>n.é.</v>
      </c>
      <c r="BH37" s="322"/>
    </row>
    <row r="38" spans="1:60" s="3" customFormat="1" ht="20.100000000000001" customHeight="1">
      <c r="A38" s="464" t="s">
        <v>187</v>
      </c>
      <c r="B38" s="465"/>
      <c r="C38" s="498" t="s">
        <v>294</v>
      </c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500"/>
      <c r="AC38" s="552" t="s">
        <v>295</v>
      </c>
      <c r="AD38" s="553"/>
      <c r="AE38" s="461">
        <f>SUM(AE33:AH37)</f>
        <v>0</v>
      </c>
      <c r="AF38" s="462"/>
      <c r="AG38" s="462"/>
      <c r="AH38" s="463"/>
      <c r="AI38" s="461">
        <f t="shared" ref="AI38" si="17">SUM(AI33:AL37)</f>
        <v>0</v>
      </c>
      <c r="AJ38" s="462"/>
      <c r="AK38" s="462"/>
      <c r="AL38" s="463"/>
      <c r="AM38" s="461">
        <f t="shared" ref="AM38" si="18">SUM(AM33:AP37)</f>
        <v>0</v>
      </c>
      <c r="AN38" s="462"/>
      <c r="AO38" s="462"/>
      <c r="AP38" s="463"/>
      <c r="AQ38" s="458" t="s">
        <v>920</v>
      </c>
      <c r="AR38" s="459"/>
      <c r="AS38" s="459"/>
      <c r="AT38" s="460"/>
      <c r="AU38" s="461">
        <f t="shared" ref="AU38" si="19">SUM(AU33:AX37)</f>
        <v>0</v>
      </c>
      <c r="AV38" s="462"/>
      <c r="AW38" s="462"/>
      <c r="AX38" s="463"/>
      <c r="AY38" s="458" t="s">
        <v>920</v>
      </c>
      <c r="AZ38" s="459"/>
      <c r="BA38" s="459"/>
      <c r="BB38" s="460"/>
      <c r="BC38" s="461">
        <f t="shared" ref="BC38" si="20">SUM(BC33:BF37)</f>
        <v>0</v>
      </c>
      <c r="BD38" s="462"/>
      <c r="BE38" s="462"/>
      <c r="BF38" s="463"/>
      <c r="BG38" s="506" t="str">
        <f t="shared" si="0"/>
        <v>n.é.</v>
      </c>
      <c r="BH38" s="507"/>
    </row>
    <row r="39" spans="1:60" ht="20.100000000000001" customHeight="1">
      <c r="A39" s="372" t="s">
        <v>188</v>
      </c>
      <c r="B39" s="373"/>
      <c r="C39" s="397" t="s">
        <v>296</v>
      </c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9"/>
      <c r="AC39" s="409" t="s">
        <v>297</v>
      </c>
      <c r="AD39" s="410"/>
      <c r="AE39" s="471"/>
      <c r="AF39" s="472"/>
      <c r="AG39" s="472"/>
      <c r="AH39" s="473"/>
      <c r="AI39" s="471"/>
      <c r="AJ39" s="472"/>
      <c r="AK39" s="472"/>
      <c r="AL39" s="473"/>
      <c r="AM39" s="503"/>
      <c r="AN39" s="504"/>
      <c r="AO39" s="504"/>
      <c r="AP39" s="505"/>
      <c r="AQ39" s="268" t="s">
        <v>920</v>
      </c>
      <c r="AR39" s="269"/>
      <c r="AS39" s="269"/>
      <c r="AT39" s="270"/>
      <c r="AU39" s="503"/>
      <c r="AV39" s="504"/>
      <c r="AW39" s="504"/>
      <c r="AX39" s="505"/>
      <c r="AY39" s="268" t="s">
        <v>920</v>
      </c>
      <c r="AZ39" s="269"/>
      <c r="BA39" s="269"/>
      <c r="BB39" s="270"/>
      <c r="BC39" s="503"/>
      <c r="BD39" s="504"/>
      <c r="BE39" s="504"/>
      <c r="BF39" s="505"/>
      <c r="BG39" s="321" t="str">
        <f t="shared" si="0"/>
        <v>n.é.</v>
      </c>
      <c r="BH39" s="322"/>
    </row>
    <row r="40" spans="1:60" s="3" customFormat="1" ht="20.100000000000001" customHeight="1">
      <c r="A40" s="464" t="s">
        <v>189</v>
      </c>
      <c r="B40" s="465"/>
      <c r="C40" s="498" t="s">
        <v>298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500"/>
      <c r="AC40" s="552" t="s">
        <v>299</v>
      </c>
      <c r="AD40" s="553"/>
      <c r="AE40" s="461">
        <f>SUM(AE29:AH32,AE38:AH39)</f>
        <v>0</v>
      </c>
      <c r="AF40" s="462"/>
      <c r="AG40" s="462"/>
      <c r="AH40" s="463"/>
      <c r="AI40" s="461">
        <f t="shared" ref="AI40" si="21">AI29+AI30+AI31+AI32+AI38+AI39</f>
        <v>0</v>
      </c>
      <c r="AJ40" s="462"/>
      <c r="AK40" s="462"/>
      <c r="AL40" s="463"/>
      <c r="AM40" s="461">
        <f t="shared" ref="AM40" si="22">AM29+AM30+AM31+AM32+AM38+AM39</f>
        <v>0</v>
      </c>
      <c r="AN40" s="462"/>
      <c r="AO40" s="462"/>
      <c r="AP40" s="463"/>
      <c r="AQ40" s="458" t="s">
        <v>920</v>
      </c>
      <c r="AR40" s="459"/>
      <c r="AS40" s="459"/>
      <c r="AT40" s="460"/>
      <c r="AU40" s="461">
        <f t="shared" ref="AU40" si="23">AU29+AU30+AU31+AU32+AU38+AU39</f>
        <v>0</v>
      </c>
      <c r="AV40" s="462"/>
      <c r="AW40" s="462"/>
      <c r="AX40" s="463"/>
      <c r="AY40" s="458" t="s">
        <v>920</v>
      </c>
      <c r="AZ40" s="459"/>
      <c r="BA40" s="459"/>
      <c r="BB40" s="460"/>
      <c r="BC40" s="461">
        <f t="shared" ref="BC40" si="24">BC29+BC30+BC31+BC32+BC38+BC39</f>
        <v>0</v>
      </c>
      <c r="BD40" s="462"/>
      <c r="BE40" s="462"/>
      <c r="BF40" s="463"/>
      <c r="BG40" s="506" t="str">
        <f t="shared" si="0"/>
        <v>n.é.</v>
      </c>
      <c r="BH40" s="507"/>
    </row>
    <row r="41" spans="1:60" ht="20.100000000000001" customHeight="1">
      <c r="A41" s="372" t="s">
        <v>190</v>
      </c>
      <c r="B41" s="373"/>
      <c r="C41" s="397" t="s">
        <v>300</v>
      </c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9"/>
      <c r="AC41" s="409" t="s">
        <v>301</v>
      </c>
      <c r="AD41" s="410"/>
      <c r="AE41" s="471"/>
      <c r="AF41" s="472"/>
      <c r="AG41" s="472"/>
      <c r="AH41" s="473"/>
      <c r="AI41" s="471"/>
      <c r="AJ41" s="472"/>
      <c r="AK41" s="472"/>
      <c r="AL41" s="473"/>
      <c r="AM41" s="503"/>
      <c r="AN41" s="504"/>
      <c r="AO41" s="504"/>
      <c r="AP41" s="505"/>
      <c r="AQ41" s="268" t="s">
        <v>920</v>
      </c>
      <c r="AR41" s="269"/>
      <c r="AS41" s="269"/>
      <c r="AT41" s="270"/>
      <c r="AU41" s="503"/>
      <c r="AV41" s="504"/>
      <c r="AW41" s="504"/>
      <c r="AX41" s="505"/>
      <c r="AY41" s="268" t="s">
        <v>920</v>
      </c>
      <c r="AZ41" s="269"/>
      <c r="BA41" s="269"/>
      <c r="BB41" s="270"/>
      <c r="BC41" s="503"/>
      <c r="BD41" s="504"/>
      <c r="BE41" s="504"/>
      <c r="BF41" s="505"/>
      <c r="BG41" s="321" t="str">
        <f t="shared" si="0"/>
        <v>n.é.</v>
      </c>
      <c r="BH41" s="322"/>
    </row>
    <row r="42" spans="1:60" ht="20.100000000000001" customHeight="1">
      <c r="A42" s="372" t="s">
        <v>191</v>
      </c>
      <c r="B42" s="373"/>
      <c r="C42" s="397" t="s">
        <v>302</v>
      </c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9"/>
      <c r="AC42" s="409" t="s">
        <v>303</v>
      </c>
      <c r="AD42" s="410"/>
      <c r="AE42" s="471"/>
      <c r="AF42" s="472"/>
      <c r="AG42" s="472"/>
      <c r="AH42" s="473"/>
      <c r="AI42" s="471"/>
      <c r="AJ42" s="472"/>
      <c r="AK42" s="472"/>
      <c r="AL42" s="473"/>
      <c r="AM42" s="503"/>
      <c r="AN42" s="504"/>
      <c r="AO42" s="504"/>
      <c r="AP42" s="505"/>
      <c r="AQ42" s="268" t="s">
        <v>920</v>
      </c>
      <c r="AR42" s="269"/>
      <c r="AS42" s="269"/>
      <c r="AT42" s="270"/>
      <c r="AU42" s="503"/>
      <c r="AV42" s="504"/>
      <c r="AW42" s="504"/>
      <c r="AX42" s="505"/>
      <c r="AY42" s="268" t="s">
        <v>920</v>
      </c>
      <c r="AZ42" s="269"/>
      <c r="BA42" s="269"/>
      <c r="BB42" s="270"/>
      <c r="BC42" s="503"/>
      <c r="BD42" s="504"/>
      <c r="BE42" s="504"/>
      <c r="BF42" s="505"/>
      <c r="BG42" s="321" t="str">
        <f t="shared" si="0"/>
        <v>n.é.</v>
      </c>
      <c r="BH42" s="322"/>
    </row>
    <row r="43" spans="1:60" ht="20.100000000000001" customHeight="1">
      <c r="A43" s="372" t="s">
        <v>192</v>
      </c>
      <c r="B43" s="373"/>
      <c r="C43" s="397" t="s">
        <v>304</v>
      </c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9"/>
      <c r="AC43" s="409" t="s">
        <v>305</v>
      </c>
      <c r="AD43" s="410"/>
      <c r="AE43" s="471"/>
      <c r="AF43" s="472"/>
      <c r="AG43" s="472"/>
      <c r="AH43" s="473"/>
      <c r="AI43" s="471"/>
      <c r="AJ43" s="472"/>
      <c r="AK43" s="472"/>
      <c r="AL43" s="473"/>
      <c r="AM43" s="471"/>
      <c r="AN43" s="472"/>
      <c r="AO43" s="472"/>
      <c r="AP43" s="473"/>
      <c r="AQ43" s="474" t="s">
        <v>920</v>
      </c>
      <c r="AR43" s="475"/>
      <c r="AS43" s="475"/>
      <c r="AT43" s="476"/>
      <c r="AU43" s="471"/>
      <c r="AV43" s="472"/>
      <c r="AW43" s="472"/>
      <c r="AX43" s="473"/>
      <c r="AY43" s="474" t="s">
        <v>920</v>
      </c>
      <c r="AZ43" s="475"/>
      <c r="BA43" s="475"/>
      <c r="BB43" s="476"/>
      <c r="BC43" s="471"/>
      <c r="BD43" s="472"/>
      <c r="BE43" s="472"/>
      <c r="BF43" s="473"/>
      <c r="BG43" s="441" t="str">
        <f t="shared" si="0"/>
        <v>n.é.</v>
      </c>
      <c r="BH43" s="442"/>
    </row>
    <row r="44" spans="1:60" ht="20.100000000000001" customHeight="1">
      <c r="A44" s="372" t="s">
        <v>193</v>
      </c>
      <c r="B44" s="373"/>
      <c r="C44" s="397" t="s">
        <v>306</v>
      </c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9"/>
      <c r="AC44" s="409" t="s">
        <v>307</v>
      </c>
      <c r="AD44" s="410"/>
      <c r="AE44" s="471"/>
      <c r="AF44" s="472"/>
      <c r="AG44" s="472"/>
      <c r="AH44" s="473"/>
      <c r="AI44" s="471"/>
      <c r="AJ44" s="472"/>
      <c r="AK44" s="472"/>
      <c r="AL44" s="473"/>
      <c r="AM44" s="471"/>
      <c r="AN44" s="472"/>
      <c r="AO44" s="472"/>
      <c r="AP44" s="473"/>
      <c r="AQ44" s="474" t="s">
        <v>920</v>
      </c>
      <c r="AR44" s="475"/>
      <c r="AS44" s="475"/>
      <c r="AT44" s="476"/>
      <c r="AU44" s="471"/>
      <c r="AV44" s="472"/>
      <c r="AW44" s="472"/>
      <c r="AX44" s="473"/>
      <c r="AY44" s="474" t="s">
        <v>920</v>
      </c>
      <c r="AZ44" s="475"/>
      <c r="BA44" s="475"/>
      <c r="BB44" s="476"/>
      <c r="BC44" s="471"/>
      <c r="BD44" s="472"/>
      <c r="BE44" s="472"/>
      <c r="BF44" s="473"/>
      <c r="BG44" s="441" t="str">
        <f t="shared" si="0"/>
        <v>n.é.</v>
      </c>
      <c r="BH44" s="442"/>
    </row>
    <row r="45" spans="1:60" ht="20.100000000000001" customHeight="1">
      <c r="A45" s="372" t="s">
        <v>194</v>
      </c>
      <c r="B45" s="373"/>
      <c r="C45" s="397" t="s">
        <v>308</v>
      </c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9"/>
      <c r="AC45" s="409" t="s">
        <v>309</v>
      </c>
      <c r="AD45" s="410"/>
      <c r="AE45" s="471">
        <v>600</v>
      </c>
      <c r="AF45" s="472"/>
      <c r="AG45" s="472"/>
      <c r="AH45" s="473"/>
      <c r="AI45" s="471"/>
      <c r="AJ45" s="472"/>
      <c r="AK45" s="472"/>
      <c r="AL45" s="473"/>
      <c r="AM45" s="471"/>
      <c r="AN45" s="472"/>
      <c r="AO45" s="472"/>
      <c r="AP45" s="473"/>
      <c r="AQ45" s="474" t="s">
        <v>920</v>
      </c>
      <c r="AR45" s="475"/>
      <c r="AS45" s="475"/>
      <c r="AT45" s="476"/>
      <c r="AU45" s="471"/>
      <c r="AV45" s="472"/>
      <c r="AW45" s="472"/>
      <c r="AX45" s="473"/>
      <c r="AY45" s="474" t="s">
        <v>920</v>
      </c>
      <c r="AZ45" s="475"/>
      <c r="BA45" s="475"/>
      <c r="BB45" s="476"/>
      <c r="BC45" s="471"/>
      <c r="BD45" s="472"/>
      <c r="BE45" s="472"/>
      <c r="BF45" s="473"/>
      <c r="BG45" s="441" t="str">
        <f t="shared" si="0"/>
        <v>n.é.</v>
      </c>
      <c r="BH45" s="442"/>
    </row>
    <row r="46" spans="1:60" ht="20.100000000000001" customHeight="1">
      <c r="A46" s="372" t="s">
        <v>195</v>
      </c>
      <c r="B46" s="373"/>
      <c r="C46" s="397" t="s">
        <v>310</v>
      </c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9"/>
      <c r="AC46" s="409" t="s">
        <v>311</v>
      </c>
      <c r="AD46" s="410"/>
      <c r="AE46" s="471"/>
      <c r="AF46" s="472"/>
      <c r="AG46" s="472"/>
      <c r="AH46" s="473"/>
      <c r="AI46" s="471"/>
      <c r="AJ46" s="472"/>
      <c r="AK46" s="472"/>
      <c r="AL46" s="473"/>
      <c r="AM46" s="471"/>
      <c r="AN46" s="472"/>
      <c r="AO46" s="472"/>
      <c r="AP46" s="473"/>
      <c r="AQ46" s="474" t="s">
        <v>920</v>
      </c>
      <c r="AR46" s="475"/>
      <c r="AS46" s="475"/>
      <c r="AT46" s="476"/>
      <c r="AU46" s="471"/>
      <c r="AV46" s="472"/>
      <c r="AW46" s="472"/>
      <c r="AX46" s="473"/>
      <c r="AY46" s="474" t="s">
        <v>920</v>
      </c>
      <c r="AZ46" s="475"/>
      <c r="BA46" s="475"/>
      <c r="BB46" s="476"/>
      <c r="BC46" s="471"/>
      <c r="BD46" s="472"/>
      <c r="BE46" s="472"/>
      <c r="BF46" s="473"/>
      <c r="BG46" s="441" t="str">
        <f t="shared" si="0"/>
        <v>n.é.</v>
      </c>
      <c r="BH46" s="442"/>
    </row>
    <row r="47" spans="1:60" ht="20.100000000000001" customHeight="1">
      <c r="A47" s="372" t="s">
        <v>196</v>
      </c>
      <c r="B47" s="373"/>
      <c r="C47" s="397" t="s">
        <v>312</v>
      </c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9"/>
      <c r="AC47" s="409" t="s">
        <v>313</v>
      </c>
      <c r="AD47" s="410"/>
      <c r="AE47" s="471"/>
      <c r="AF47" s="472"/>
      <c r="AG47" s="472"/>
      <c r="AH47" s="473"/>
      <c r="AI47" s="471"/>
      <c r="AJ47" s="472"/>
      <c r="AK47" s="472"/>
      <c r="AL47" s="473"/>
      <c r="AM47" s="471"/>
      <c r="AN47" s="472"/>
      <c r="AO47" s="472"/>
      <c r="AP47" s="473"/>
      <c r="AQ47" s="474" t="s">
        <v>920</v>
      </c>
      <c r="AR47" s="475"/>
      <c r="AS47" s="475"/>
      <c r="AT47" s="476"/>
      <c r="AU47" s="471"/>
      <c r="AV47" s="472"/>
      <c r="AW47" s="472"/>
      <c r="AX47" s="473"/>
      <c r="AY47" s="474" t="s">
        <v>920</v>
      </c>
      <c r="AZ47" s="475"/>
      <c r="BA47" s="475"/>
      <c r="BB47" s="476"/>
      <c r="BC47" s="471"/>
      <c r="BD47" s="472"/>
      <c r="BE47" s="472"/>
      <c r="BF47" s="473"/>
      <c r="BG47" s="441" t="str">
        <f t="shared" si="0"/>
        <v>n.é.</v>
      </c>
      <c r="BH47" s="442"/>
    </row>
    <row r="48" spans="1:60" ht="20.100000000000001" customHeight="1">
      <c r="A48" s="372" t="s">
        <v>197</v>
      </c>
      <c r="B48" s="373"/>
      <c r="C48" s="397" t="s">
        <v>314</v>
      </c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9"/>
      <c r="AC48" s="409" t="s">
        <v>315</v>
      </c>
      <c r="AD48" s="410"/>
      <c r="AE48" s="471"/>
      <c r="AF48" s="472"/>
      <c r="AG48" s="472"/>
      <c r="AH48" s="473"/>
      <c r="AI48" s="471"/>
      <c r="AJ48" s="472"/>
      <c r="AK48" s="472"/>
      <c r="AL48" s="473"/>
      <c r="AM48" s="471"/>
      <c r="AN48" s="472"/>
      <c r="AO48" s="472"/>
      <c r="AP48" s="473"/>
      <c r="AQ48" s="474" t="s">
        <v>920</v>
      </c>
      <c r="AR48" s="475"/>
      <c r="AS48" s="475"/>
      <c r="AT48" s="476"/>
      <c r="AU48" s="471"/>
      <c r="AV48" s="472"/>
      <c r="AW48" s="472"/>
      <c r="AX48" s="473"/>
      <c r="AY48" s="474" t="s">
        <v>920</v>
      </c>
      <c r="AZ48" s="475"/>
      <c r="BA48" s="475"/>
      <c r="BB48" s="476"/>
      <c r="BC48" s="471"/>
      <c r="BD48" s="472"/>
      <c r="BE48" s="472"/>
      <c r="BF48" s="473"/>
      <c r="BG48" s="441" t="str">
        <f t="shared" si="0"/>
        <v>n.é.</v>
      </c>
      <c r="BH48" s="442"/>
    </row>
    <row r="49" spans="1:60" ht="20.100000000000001" customHeight="1">
      <c r="A49" s="372" t="s">
        <v>198</v>
      </c>
      <c r="B49" s="373"/>
      <c r="C49" s="397" t="s">
        <v>316</v>
      </c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9"/>
      <c r="AC49" s="409" t="s">
        <v>317</v>
      </c>
      <c r="AD49" s="410"/>
      <c r="AE49" s="471"/>
      <c r="AF49" s="472"/>
      <c r="AG49" s="472"/>
      <c r="AH49" s="473"/>
      <c r="AI49" s="471"/>
      <c r="AJ49" s="472"/>
      <c r="AK49" s="472"/>
      <c r="AL49" s="473"/>
      <c r="AM49" s="471"/>
      <c r="AN49" s="472"/>
      <c r="AO49" s="472"/>
      <c r="AP49" s="473"/>
      <c r="AQ49" s="474" t="s">
        <v>920</v>
      </c>
      <c r="AR49" s="475"/>
      <c r="AS49" s="475"/>
      <c r="AT49" s="476"/>
      <c r="AU49" s="471"/>
      <c r="AV49" s="472"/>
      <c r="AW49" s="472"/>
      <c r="AX49" s="473"/>
      <c r="AY49" s="474" t="s">
        <v>920</v>
      </c>
      <c r="AZ49" s="475"/>
      <c r="BA49" s="475"/>
      <c r="BB49" s="476"/>
      <c r="BC49" s="471"/>
      <c r="BD49" s="472"/>
      <c r="BE49" s="472"/>
      <c r="BF49" s="473"/>
      <c r="BG49" s="441" t="str">
        <f t="shared" si="0"/>
        <v>n.é.</v>
      </c>
      <c r="BH49" s="442"/>
    </row>
    <row r="50" spans="1:60" ht="20.100000000000001" customHeight="1">
      <c r="A50" s="372" t="s">
        <v>199</v>
      </c>
      <c r="B50" s="373"/>
      <c r="C50" s="397" t="s">
        <v>726</v>
      </c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9"/>
      <c r="AC50" s="409" t="s">
        <v>319</v>
      </c>
      <c r="AD50" s="410"/>
      <c r="AE50" s="471"/>
      <c r="AF50" s="472"/>
      <c r="AG50" s="472"/>
      <c r="AH50" s="473"/>
      <c r="AI50" s="471"/>
      <c r="AJ50" s="472"/>
      <c r="AK50" s="472"/>
      <c r="AL50" s="473"/>
      <c r="AM50" s="471"/>
      <c r="AN50" s="472"/>
      <c r="AO50" s="472"/>
      <c r="AP50" s="473"/>
      <c r="AQ50" s="474" t="s">
        <v>920</v>
      </c>
      <c r="AR50" s="475"/>
      <c r="AS50" s="475"/>
      <c r="AT50" s="476"/>
      <c r="AU50" s="471"/>
      <c r="AV50" s="472"/>
      <c r="AW50" s="472"/>
      <c r="AX50" s="473"/>
      <c r="AY50" s="474" t="s">
        <v>920</v>
      </c>
      <c r="AZ50" s="475"/>
      <c r="BA50" s="475"/>
      <c r="BB50" s="476"/>
      <c r="BC50" s="471"/>
      <c r="BD50" s="472"/>
      <c r="BE50" s="472"/>
      <c r="BF50" s="473"/>
      <c r="BG50" s="441" t="str">
        <f t="shared" si="0"/>
        <v>n.é.</v>
      </c>
      <c r="BH50" s="442"/>
    </row>
    <row r="51" spans="1:60" ht="20.100000000000001" customHeight="1">
      <c r="A51" s="372" t="s">
        <v>200</v>
      </c>
      <c r="B51" s="373"/>
      <c r="C51" s="397" t="s">
        <v>318</v>
      </c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9"/>
      <c r="AC51" s="409" t="s">
        <v>725</v>
      </c>
      <c r="AD51" s="410"/>
      <c r="AE51" s="471"/>
      <c r="AF51" s="472"/>
      <c r="AG51" s="472"/>
      <c r="AH51" s="473"/>
      <c r="AI51" s="471"/>
      <c r="AJ51" s="472"/>
      <c r="AK51" s="472"/>
      <c r="AL51" s="473"/>
      <c r="AM51" s="471"/>
      <c r="AN51" s="472"/>
      <c r="AO51" s="472"/>
      <c r="AP51" s="473"/>
      <c r="AQ51" s="474" t="s">
        <v>920</v>
      </c>
      <c r="AR51" s="475"/>
      <c r="AS51" s="475"/>
      <c r="AT51" s="476"/>
      <c r="AU51" s="471"/>
      <c r="AV51" s="472"/>
      <c r="AW51" s="472"/>
      <c r="AX51" s="473"/>
      <c r="AY51" s="474" t="s">
        <v>920</v>
      </c>
      <c r="AZ51" s="475"/>
      <c r="BA51" s="475"/>
      <c r="BB51" s="476"/>
      <c r="BC51" s="471"/>
      <c r="BD51" s="472"/>
      <c r="BE51" s="472"/>
      <c r="BF51" s="473"/>
      <c r="BG51" s="441" t="str">
        <f t="shared" si="0"/>
        <v>n.é.</v>
      </c>
      <c r="BH51" s="442"/>
    </row>
    <row r="52" spans="1:60" s="3" customFormat="1" ht="20.100000000000001" customHeight="1">
      <c r="A52" s="464" t="s">
        <v>201</v>
      </c>
      <c r="B52" s="465"/>
      <c r="C52" s="498" t="s">
        <v>727</v>
      </c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9"/>
      <c r="AB52" s="500"/>
      <c r="AC52" s="552" t="s">
        <v>320</v>
      </c>
      <c r="AD52" s="553"/>
      <c r="AE52" s="461">
        <f>SUM(AE41:AH51)</f>
        <v>600</v>
      </c>
      <c r="AF52" s="462"/>
      <c r="AG52" s="462"/>
      <c r="AH52" s="463"/>
      <c r="AI52" s="461">
        <f t="shared" ref="AI52" si="25">AI41+AI42+AI43+AI44+AI45+AI46+AI47+AI48+AI49+AI51</f>
        <v>0</v>
      </c>
      <c r="AJ52" s="462"/>
      <c r="AK52" s="462"/>
      <c r="AL52" s="463"/>
      <c r="AM52" s="461">
        <f t="shared" ref="AM52" si="26">AM41+AM42+AM43+AM44+AM45+AM46+AM47+AM48+AM49+AM51</f>
        <v>0</v>
      </c>
      <c r="AN52" s="462"/>
      <c r="AO52" s="462"/>
      <c r="AP52" s="463"/>
      <c r="AQ52" s="458" t="s">
        <v>920</v>
      </c>
      <c r="AR52" s="459"/>
      <c r="AS52" s="459"/>
      <c r="AT52" s="460"/>
      <c r="AU52" s="461">
        <f t="shared" ref="AU52" si="27">AU41+AU42+AU43+AU44+AU45+AU46+AU47+AU48+AU49+AU51</f>
        <v>0</v>
      </c>
      <c r="AV52" s="462"/>
      <c r="AW52" s="462"/>
      <c r="AX52" s="463"/>
      <c r="AY52" s="458" t="s">
        <v>920</v>
      </c>
      <c r="AZ52" s="459"/>
      <c r="BA52" s="459"/>
      <c r="BB52" s="460"/>
      <c r="BC52" s="461">
        <f t="shared" ref="BC52" si="28">BC41+BC42+BC43+BC44+BC45+BC46+BC47+BC48+BC49+BC51</f>
        <v>0</v>
      </c>
      <c r="BD52" s="462"/>
      <c r="BE52" s="462"/>
      <c r="BF52" s="463"/>
      <c r="BG52" s="444" t="str">
        <f t="shared" si="0"/>
        <v>n.é.</v>
      </c>
      <c r="BH52" s="445"/>
    </row>
    <row r="53" spans="1:60" ht="20.100000000000001" customHeight="1">
      <c r="A53" s="372" t="s">
        <v>202</v>
      </c>
      <c r="B53" s="373"/>
      <c r="C53" s="397" t="s">
        <v>321</v>
      </c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9"/>
      <c r="AC53" s="409" t="s">
        <v>322</v>
      </c>
      <c r="AD53" s="410"/>
      <c r="AE53" s="471"/>
      <c r="AF53" s="472"/>
      <c r="AG53" s="472"/>
      <c r="AH53" s="473"/>
      <c r="AI53" s="471"/>
      <c r="AJ53" s="472"/>
      <c r="AK53" s="472"/>
      <c r="AL53" s="473"/>
      <c r="AM53" s="471"/>
      <c r="AN53" s="472"/>
      <c r="AO53" s="472"/>
      <c r="AP53" s="473"/>
      <c r="AQ53" s="474" t="s">
        <v>920</v>
      </c>
      <c r="AR53" s="475"/>
      <c r="AS53" s="475"/>
      <c r="AT53" s="476"/>
      <c r="AU53" s="471"/>
      <c r="AV53" s="472"/>
      <c r="AW53" s="472"/>
      <c r="AX53" s="473"/>
      <c r="AY53" s="474" t="s">
        <v>920</v>
      </c>
      <c r="AZ53" s="475"/>
      <c r="BA53" s="475"/>
      <c r="BB53" s="476"/>
      <c r="BC53" s="471"/>
      <c r="BD53" s="472"/>
      <c r="BE53" s="472"/>
      <c r="BF53" s="473"/>
      <c r="BG53" s="441" t="str">
        <f t="shared" si="0"/>
        <v>n.é.</v>
      </c>
      <c r="BH53" s="442"/>
    </row>
    <row r="54" spans="1:60" ht="20.100000000000001" customHeight="1">
      <c r="A54" s="372" t="s">
        <v>203</v>
      </c>
      <c r="B54" s="373"/>
      <c r="C54" s="397" t="s">
        <v>323</v>
      </c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9"/>
      <c r="AC54" s="409" t="s">
        <v>324</v>
      </c>
      <c r="AD54" s="410"/>
      <c r="AE54" s="471"/>
      <c r="AF54" s="472"/>
      <c r="AG54" s="472"/>
      <c r="AH54" s="473"/>
      <c r="AI54" s="471"/>
      <c r="AJ54" s="472"/>
      <c r="AK54" s="472"/>
      <c r="AL54" s="473"/>
      <c r="AM54" s="471"/>
      <c r="AN54" s="472"/>
      <c r="AO54" s="472"/>
      <c r="AP54" s="473"/>
      <c r="AQ54" s="474" t="s">
        <v>920</v>
      </c>
      <c r="AR54" s="475"/>
      <c r="AS54" s="475"/>
      <c r="AT54" s="476"/>
      <c r="AU54" s="471"/>
      <c r="AV54" s="472"/>
      <c r="AW54" s="472"/>
      <c r="AX54" s="473"/>
      <c r="AY54" s="474" t="s">
        <v>920</v>
      </c>
      <c r="AZ54" s="475"/>
      <c r="BA54" s="475"/>
      <c r="BB54" s="476"/>
      <c r="BC54" s="471"/>
      <c r="BD54" s="472"/>
      <c r="BE54" s="472"/>
      <c r="BF54" s="473"/>
      <c r="BG54" s="441" t="str">
        <f t="shared" si="0"/>
        <v>n.é.</v>
      </c>
      <c r="BH54" s="442"/>
    </row>
    <row r="55" spans="1:60" ht="20.100000000000001" customHeight="1">
      <c r="A55" s="372" t="s">
        <v>204</v>
      </c>
      <c r="B55" s="373"/>
      <c r="C55" s="397" t="s">
        <v>325</v>
      </c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9"/>
      <c r="AC55" s="409" t="s">
        <v>326</v>
      </c>
      <c r="AD55" s="410"/>
      <c r="AE55" s="471"/>
      <c r="AF55" s="472"/>
      <c r="AG55" s="472"/>
      <c r="AH55" s="473"/>
      <c r="AI55" s="471"/>
      <c r="AJ55" s="472"/>
      <c r="AK55" s="472"/>
      <c r="AL55" s="473"/>
      <c r="AM55" s="471"/>
      <c r="AN55" s="472"/>
      <c r="AO55" s="472"/>
      <c r="AP55" s="473"/>
      <c r="AQ55" s="474" t="s">
        <v>920</v>
      </c>
      <c r="AR55" s="475"/>
      <c r="AS55" s="475"/>
      <c r="AT55" s="476"/>
      <c r="AU55" s="471"/>
      <c r="AV55" s="472"/>
      <c r="AW55" s="472"/>
      <c r="AX55" s="473"/>
      <c r="AY55" s="474" t="s">
        <v>920</v>
      </c>
      <c r="AZ55" s="475"/>
      <c r="BA55" s="475"/>
      <c r="BB55" s="476"/>
      <c r="BC55" s="471"/>
      <c r="BD55" s="472"/>
      <c r="BE55" s="472"/>
      <c r="BF55" s="473"/>
      <c r="BG55" s="441" t="str">
        <f t="shared" si="0"/>
        <v>n.é.</v>
      </c>
      <c r="BH55" s="442"/>
    </row>
    <row r="56" spans="1:60" ht="20.100000000000001" customHeight="1">
      <c r="A56" s="372" t="s">
        <v>205</v>
      </c>
      <c r="B56" s="373"/>
      <c r="C56" s="397" t="s">
        <v>327</v>
      </c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9"/>
      <c r="AC56" s="409" t="s">
        <v>328</v>
      </c>
      <c r="AD56" s="410"/>
      <c r="AE56" s="471"/>
      <c r="AF56" s="472"/>
      <c r="AG56" s="472"/>
      <c r="AH56" s="473"/>
      <c r="AI56" s="471"/>
      <c r="AJ56" s="472"/>
      <c r="AK56" s="472"/>
      <c r="AL56" s="473"/>
      <c r="AM56" s="471"/>
      <c r="AN56" s="472"/>
      <c r="AO56" s="472"/>
      <c r="AP56" s="473"/>
      <c r="AQ56" s="474" t="s">
        <v>920</v>
      </c>
      <c r="AR56" s="475"/>
      <c r="AS56" s="475"/>
      <c r="AT56" s="476"/>
      <c r="AU56" s="471"/>
      <c r="AV56" s="472"/>
      <c r="AW56" s="472"/>
      <c r="AX56" s="473"/>
      <c r="AY56" s="474" t="s">
        <v>920</v>
      </c>
      <c r="AZ56" s="475"/>
      <c r="BA56" s="475"/>
      <c r="BB56" s="476"/>
      <c r="BC56" s="471"/>
      <c r="BD56" s="472"/>
      <c r="BE56" s="472"/>
      <c r="BF56" s="473"/>
      <c r="BG56" s="441" t="str">
        <f t="shared" si="0"/>
        <v>n.é.</v>
      </c>
      <c r="BH56" s="442"/>
    </row>
    <row r="57" spans="1:60" ht="20.100000000000001" customHeight="1">
      <c r="A57" s="372" t="s">
        <v>206</v>
      </c>
      <c r="B57" s="373"/>
      <c r="C57" s="397" t="s">
        <v>329</v>
      </c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9"/>
      <c r="AC57" s="409" t="s">
        <v>330</v>
      </c>
      <c r="AD57" s="410"/>
      <c r="AE57" s="471"/>
      <c r="AF57" s="472"/>
      <c r="AG57" s="472"/>
      <c r="AH57" s="473"/>
      <c r="AI57" s="471"/>
      <c r="AJ57" s="472"/>
      <c r="AK57" s="472"/>
      <c r="AL57" s="473"/>
      <c r="AM57" s="471"/>
      <c r="AN57" s="472"/>
      <c r="AO57" s="472"/>
      <c r="AP57" s="473"/>
      <c r="AQ57" s="474" t="s">
        <v>920</v>
      </c>
      <c r="AR57" s="475"/>
      <c r="AS57" s="475"/>
      <c r="AT57" s="476"/>
      <c r="AU57" s="471"/>
      <c r="AV57" s="472"/>
      <c r="AW57" s="472"/>
      <c r="AX57" s="473"/>
      <c r="AY57" s="474" t="s">
        <v>920</v>
      </c>
      <c r="AZ57" s="475"/>
      <c r="BA57" s="475"/>
      <c r="BB57" s="476"/>
      <c r="BC57" s="471"/>
      <c r="BD57" s="472"/>
      <c r="BE57" s="472"/>
      <c r="BF57" s="473"/>
      <c r="BG57" s="441" t="str">
        <f t="shared" si="0"/>
        <v>n.é.</v>
      </c>
      <c r="BH57" s="442"/>
    </row>
    <row r="58" spans="1:60" s="3" customFormat="1" ht="20.100000000000001" customHeight="1">
      <c r="A58" s="464" t="s">
        <v>207</v>
      </c>
      <c r="B58" s="465"/>
      <c r="C58" s="498" t="s">
        <v>728</v>
      </c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499"/>
      <c r="AA58" s="499"/>
      <c r="AB58" s="500"/>
      <c r="AC58" s="552" t="s">
        <v>331</v>
      </c>
      <c r="AD58" s="553"/>
      <c r="AE58" s="461">
        <f>SUM(AE53:AH57)</f>
        <v>0</v>
      </c>
      <c r="AF58" s="462"/>
      <c r="AG58" s="462"/>
      <c r="AH58" s="463"/>
      <c r="AI58" s="461">
        <f t="shared" ref="AI58" si="29">SUM(AI53:AL57)</f>
        <v>0</v>
      </c>
      <c r="AJ58" s="462"/>
      <c r="AK58" s="462"/>
      <c r="AL58" s="463"/>
      <c r="AM58" s="461">
        <f t="shared" ref="AM58" si="30">SUM(AM53:AP57)</f>
        <v>0</v>
      </c>
      <c r="AN58" s="462"/>
      <c r="AO58" s="462"/>
      <c r="AP58" s="463"/>
      <c r="AQ58" s="458" t="s">
        <v>920</v>
      </c>
      <c r="AR58" s="459"/>
      <c r="AS58" s="459"/>
      <c r="AT58" s="460"/>
      <c r="AU58" s="461">
        <f t="shared" ref="AU58" si="31">SUM(AU53:AX57)</f>
        <v>0</v>
      </c>
      <c r="AV58" s="462"/>
      <c r="AW58" s="462"/>
      <c r="AX58" s="463"/>
      <c r="AY58" s="458" t="s">
        <v>920</v>
      </c>
      <c r="AZ58" s="459"/>
      <c r="BA58" s="459"/>
      <c r="BB58" s="460"/>
      <c r="BC58" s="461">
        <f t="shared" ref="BC58" si="32">SUM(BC53:BF57)</f>
        <v>0</v>
      </c>
      <c r="BD58" s="462"/>
      <c r="BE58" s="462"/>
      <c r="BF58" s="463"/>
      <c r="BG58" s="444" t="str">
        <f t="shared" si="0"/>
        <v>n.é.</v>
      </c>
      <c r="BH58" s="445"/>
    </row>
    <row r="59" spans="1:60" ht="20.100000000000001" customHeight="1">
      <c r="A59" s="372" t="s">
        <v>208</v>
      </c>
      <c r="B59" s="373"/>
      <c r="C59" s="397" t="s">
        <v>433</v>
      </c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9"/>
      <c r="AC59" s="409" t="s">
        <v>332</v>
      </c>
      <c r="AD59" s="410"/>
      <c r="AE59" s="471"/>
      <c r="AF59" s="472"/>
      <c r="AG59" s="472"/>
      <c r="AH59" s="473"/>
      <c r="AI59" s="471"/>
      <c r="AJ59" s="472"/>
      <c r="AK59" s="472"/>
      <c r="AL59" s="473"/>
      <c r="AM59" s="471"/>
      <c r="AN59" s="472"/>
      <c r="AO59" s="472"/>
      <c r="AP59" s="473"/>
      <c r="AQ59" s="474" t="s">
        <v>920</v>
      </c>
      <c r="AR59" s="475"/>
      <c r="AS59" s="475"/>
      <c r="AT59" s="476"/>
      <c r="AU59" s="471"/>
      <c r="AV59" s="472"/>
      <c r="AW59" s="472"/>
      <c r="AX59" s="473"/>
      <c r="AY59" s="474" t="s">
        <v>920</v>
      </c>
      <c r="AZ59" s="475"/>
      <c r="BA59" s="475"/>
      <c r="BB59" s="476"/>
      <c r="BC59" s="471"/>
      <c r="BD59" s="472"/>
      <c r="BE59" s="472"/>
      <c r="BF59" s="473"/>
      <c r="BG59" s="441" t="str">
        <f t="shared" si="0"/>
        <v>n.é.</v>
      </c>
      <c r="BH59" s="442"/>
    </row>
    <row r="60" spans="1:60" ht="20.100000000000001" customHeight="1">
      <c r="A60" s="372" t="s">
        <v>209</v>
      </c>
      <c r="B60" s="373"/>
      <c r="C60" s="397" t="s">
        <v>729</v>
      </c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9"/>
      <c r="AC60" s="409" t="s">
        <v>333</v>
      </c>
      <c r="AD60" s="410"/>
      <c r="AE60" s="471"/>
      <c r="AF60" s="472"/>
      <c r="AG60" s="472"/>
      <c r="AH60" s="473"/>
      <c r="AI60" s="471"/>
      <c r="AJ60" s="472"/>
      <c r="AK60" s="472"/>
      <c r="AL60" s="473"/>
      <c r="AM60" s="471"/>
      <c r="AN60" s="472"/>
      <c r="AO60" s="472"/>
      <c r="AP60" s="473"/>
      <c r="AQ60" s="474" t="s">
        <v>920</v>
      </c>
      <c r="AR60" s="475"/>
      <c r="AS60" s="475"/>
      <c r="AT60" s="476"/>
      <c r="AU60" s="471"/>
      <c r="AV60" s="472"/>
      <c r="AW60" s="472"/>
      <c r="AX60" s="473"/>
      <c r="AY60" s="474" t="s">
        <v>920</v>
      </c>
      <c r="AZ60" s="475"/>
      <c r="BA60" s="475"/>
      <c r="BB60" s="476"/>
      <c r="BC60" s="471"/>
      <c r="BD60" s="472"/>
      <c r="BE60" s="472"/>
      <c r="BF60" s="473"/>
      <c r="BG60" s="441" t="str">
        <f t="shared" si="0"/>
        <v>n.é.</v>
      </c>
      <c r="BH60" s="442"/>
    </row>
    <row r="61" spans="1:60" ht="20.100000000000001" customHeight="1">
      <c r="A61" s="372" t="s">
        <v>210</v>
      </c>
      <c r="B61" s="373"/>
      <c r="C61" s="397" t="s">
        <v>732</v>
      </c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9"/>
      <c r="AC61" s="409" t="s">
        <v>335</v>
      </c>
      <c r="AD61" s="410"/>
      <c r="AE61" s="471"/>
      <c r="AF61" s="472"/>
      <c r="AG61" s="472"/>
      <c r="AH61" s="473"/>
      <c r="AI61" s="471"/>
      <c r="AJ61" s="472"/>
      <c r="AK61" s="472"/>
      <c r="AL61" s="473"/>
      <c r="AM61" s="471"/>
      <c r="AN61" s="472"/>
      <c r="AO61" s="472"/>
      <c r="AP61" s="473"/>
      <c r="AQ61" s="474" t="s">
        <v>920</v>
      </c>
      <c r="AR61" s="475"/>
      <c r="AS61" s="475"/>
      <c r="AT61" s="476"/>
      <c r="AU61" s="471"/>
      <c r="AV61" s="472"/>
      <c r="AW61" s="472"/>
      <c r="AX61" s="473"/>
      <c r="AY61" s="474" t="s">
        <v>920</v>
      </c>
      <c r="AZ61" s="475"/>
      <c r="BA61" s="475"/>
      <c r="BB61" s="476"/>
      <c r="BC61" s="471"/>
      <c r="BD61" s="472"/>
      <c r="BE61" s="472"/>
      <c r="BF61" s="473"/>
      <c r="BG61" s="441" t="str">
        <f t="shared" si="0"/>
        <v>n.é.</v>
      </c>
      <c r="BH61" s="442"/>
    </row>
    <row r="62" spans="1:60" ht="20.100000000000001" customHeight="1">
      <c r="A62" s="372" t="s">
        <v>211</v>
      </c>
      <c r="B62" s="373"/>
      <c r="C62" s="397" t="s">
        <v>434</v>
      </c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9"/>
      <c r="AC62" s="409" t="s">
        <v>730</v>
      </c>
      <c r="AD62" s="410"/>
      <c r="AE62" s="471"/>
      <c r="AF62" s="472"/>
      <c r="AG62" s="472"/>
      <c r="AH62" s="473"/>
      <c r="AI62" s="471"/>
      <c r="AJ62" s="472"/>
      <c r="AK62" s="472"/>
      <c r="AL62" s="473"/>
      <c r="AM62" s="471"/>
      <c r="AN62" s="472"/>
      <c r="AO62" s="472"/>
      <c r="AP62" s="473"/>
      <c r="AQ62" s="474" t="s">
        <v>920</v>
      </c>
      <c r="AR62" s="475"/>
      <c r="AS62" s="475"/>
      <c r="AT62" s="476"/>
      <c r="AU62" s="471"/>
      <c r="AV62" s="472"/>
      <c r="AW62" s="472"/>
      <c r="AX62" s="473"/>
      <c r="AY62" s="474" t="s">
        <v>920</v>
      </c>
      <c r="AZ62" s="475"/>
      <c r="BA62" s="475"/>
      <c r="BB62" s="476"/>
      <c r="BC62" s="471"/>
      <c r="BD62" s="472"/>
      <c r="BE62" s="472"/>
      <c r="BF62" s="473"/>
      <c r="BG62" s="441" t="str">
        <f t="shared" si="0"/>
        <v>n.é.</v>
      </c>
      <c r="BH62" s="442"/>
    </row>
    <row r="63" spans="1:60" ht="20.100000000000001" customHeight="1">
      <c r="A63" s="372" t="s">
        <v>212</v>
      </c>
      <c r="B63" s="373"/>
      <c r="C63" s="397" t="s">
        <v>334</v>
      </c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9"/>
      <c r="AC63" s="409" t="s">
        <v>731</v>
      </c>
      <c r="AD63" s="410"/>
      <c r="AE63" s="471"/>
      <c r="AF63" s="472"/>
      <c r="AG63" s="472"/>
      <c r="AH63" s="473"/>
      <c r="AI63" s="471"/>
      <c r="AJ63" s="472"/>
      <c r="AK63" s="472"/>
      <c r="AL63" s="473"/>
      <c r="AM63" s="471"/>
      <c r="AN63" s="472"/>
      <c r="AO63" s="472"/>
      <c r="AP63" s="473"/>
      <c r="AQ63" s="474" t="s">
        <v>920</v>
      </c>
      <c r="AR63" s="475"/>
      <c r="AS63" s="475"/>
      <c r="AT63" s="476"/>
      <c r="AU63" s="471"/>
      <c r="AV63" s="472"/>
      <c r="AW63" s="472"/>
      <c r="AX63" s="473"/>
      <c r="AY63" s="474" t="s">
        <v>920</v>
      </c>
      <c r="AZ63" s="475"/>
      <c r="BA63" s="475"/>
      <c r="BB63" s="476"/>
      <c r="BC63" s="471"/>
      <c r="BD63" s="472"/>
      <c r="BE63" s="472"/>
      <c r="BF63" s="473"/>
      <c r="BG63" s="441" t="str">
        <f t="shared" si="0"/>
        <v>n.é.</v>
      </c>
      <c r="BH63" s="442"/>
    </row>
    <row r="64" spans="1:60" s="3" customFormat="1" ht="20.100000000000001" customHeight="1">
      <c r="A64" s="464" t="s">
        <v>213</v>
      </c>
      <c r="B64" s="465"/>
      <c r="C64" s="498" t="s">
        <v>737</v>
      </c>
      <c r="D64" s="499"/>
      <c r="E64" s="499"/>
      <c r="F64" s="499"/>
      <c r="G64" s="499"/>
      <c r="H64" s="499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499"/>
      <c r="U64" s="499"/>
      <c r="V64" s="499"/>
      <c r="W64" s="499"/>
      <c r="X64" s="499"/>
      <c r="Y64" s="499"/>
      <c r="Z64" s="499"/>
      <c r="AA64" s="499"/>
      <c r="AB64" s="500"/>
      <c r="AC64" s="552" t="s">
        <v>336</v>
      </c>
      <c r="AD64" s="553"/>
      <c r="AE64" s="461">
        <f>SUM(AE59:AH63)</f>
        <v>0</v>
      </c>
      <c r="AF64" s="462"/>
      <c r="AG64" s="462"/>
      <c r="AH64" s="463"/>
      <c r="AI64" s="461">
        <f t="shared" ref="AI64" si="33">SUM(AI59:AL63)</f>
        <v>0</v>
      </c>
      <c r="AJ64" s="462"/>
      <c r="AK64" s="462"/>
      <c r="AL64" s="463"/>
      <c r="AM64" s="461">
        <f t="shared" ref="AM64" si="34">SUM(AM59:AP63)</f>
        <v>0</v>
      </c>
      <c r="AN64" s="462"/>
      <c r="AO64" s="462"/>
      <c r="AP64" s="463"/>
      <c r="AQ64" s="458" t="s">
        <v>920</v>
      </c>
      <c r="AR64" s="459"/>
      <c r="AS64" s="459"/>
      <c r="AT64" s="460"/>
      <c r="AU64" s="461">
        <f t="shared" ref="AU64" si="35">SUM(AU59:AX63)</f>
        <v>0</v>
      </c>
      <c r="AV64" s="462"/>
      <c r="AW64" s="462"/>
      <c r="AX64" s="463"/>
      <c r="AY64" s="458" t="s">
        <v>920</v>
      </c>
      <c r="AZ64" s="459"/>
      <c r="BA64" s="459"/>
      <c r="BB64" s="460"/>
      <c r="BC64" s="461">
        <f t="shared" ref="BC64" si="36">SUM(BC59:BF63)</f>
        <v>0</v>
      </c>
      <c r="BD64" s="462"/>
      <c r="BE64" s="462"/>
      <c r="BF64" s="463"/>
      <c r="BG64" s="444" t="str">
        <f t="shared" si="0"/>
        <v>n.é.</v>
      </c>
      <c r="BH64" s="445"/>
    </row>
    <row r="65" spans="1:60" ht="20.100000000000001" customHeight="1">
      <c r="A65" s="372" t="s">
        <v>214</v>
      </c>
      <c r="B65" s="373"/>
      <c r="C65" s="397" t="s">
        <v>435</v>
      </c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9"/>
      <c r="AC65" s="409" t="s">
        <v>337</v>
      </c>
      <c r="AD65" s="410"/>
      <c r="AE65" s="471"/>
      <c r="AF65" s="472"/>
      <c r="AG65" s="472"/>
      <c r="AH65" s="473"/>
      <c r="AI65" s="471"/>
      <c r="AJ65" s="472"/>
      <c r="AK65" s="472"/>
      <c r="AL65" s="473"/>
      <c r="AM65" s="471"/>
      <c r="AN65" s="472"/>
      <c r="AO65" s="472"/>
      <c r="AP65" s="473"/>
      <c r="AQ65" s="474" t="s">
        <v>920</v>
      </c>
      <c r="AR65" s="475"/>
      <c r="AS65" s="475"/>
      <c r="AT65" s="476"/>
      <c r="AU65" s="471"/>
      <c r="AV65" s="472"/>
      <c r="AW65" s="472"/>
      <c r="AX65" s="473"/>
      <c r="AY65" s="474" t="s">
        <v>920</v>
      </c>
      <c r="AZ65" s="475"/>
      <c r="BA65" s="475"/>
      <c r="BB65" s="476"/>
      <c r="BC65" s="471"/>
      <c r="BD65" s="472"/>
      <c r="BE65" s="472"/>
      <c r="BF65" s="473"/>
      <c r="BG65" s="441" t="str">
        <f t="shared" si="0"/>
        <v>n.é.</v>
      </c>
      <c r="BH65" s="442"/>
    </row>
    <row r="66" spans="1:60" ht="20.100000000000001" customHeight="1">
      <c r="A66" s="372" t="s">
        <v>215</v>
      </c>
      <c r="B66" s="373"/>
      <c r="C66" s="397" t="s">
        <v>735</v>
      </c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9"/>
      <c r="AC66" s="409" t="s">
        <v>338</v>
      </c>
      <c r="AD66" s="410"/>
      <c r="AE66" s="471"/>
      <c r="AF66" s="472"/>
      <c r="AG66" s="472"/>
      <c r="AH66" s="473"/>
      <c r="AI66" s="471"/>
      <c r="AJ66" s="472"/>
      <c r="AK66" s="472"/>
      <c r="AL66" s="473"/>
      <c r="AM66" s="471"/>
      <c r="AN66" s="472"/>
      <c r="AO66" s="472"/>
      <c r="AP66" s="473"/>
      <c r="AQ66" s="474" t="s">
        <v>920</v>
      </c>
      <c r="AR66" s="475"/>
      <c r="AS66" s="475"/>
      <c r="AT66" s="476"/>
      <c r="AU66" s="471"/>
      <c r="AV66" s="472"/>
      <c r="AW66" s="472"/>
      <c r="AX66" s="473"/>
      <c r="AY66" s="474" t="s">
        <v>920</v>
      </c>
      <c r="AZ66" s="475"/>
      <c r="BA66" s="475"/>
      <c r="BB66" s="476"/>
      <c r="BC66" s="471"/>
      <c r="BD66" s="472"/>
      <c r="BE66" s="472"/>
      <c r="BF66" s="473"/>
      <c r="BG66" s="441" t="str">
        <f t="shared" si="0"/>
        <v>n.é.</v>
      </c>
      <c r="BH66" s="442"/>
    </row>
    <row r="67" spans="1:60" ht="20.100000000000001" customHeight="1">
      <c r="A67" s="372" t="s">
        <v>216</v>
      </c>
      <c r="B67" s="373"/>
      <c r="C67" s="397" t="s">
        <v>736</v>
      </c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9"/>
      <c r="AC67" s="409" t="s">
        <v>340</v>
      </c>
      <c r="AD67" s="410"/>
      <c r="AE67" s="471"/>
      <c r="AF67" s="472"/>
      <c r="AG67" s="472"/>
      <c r="AH67" s="473"/>
      <c r="AI67" s="471"/>
      <c r="AJ67" s="472"/>
      <c r="AK67" s="472"/>
      <c r="AL67" s="473"/>
      <c r="AM67" s="471"/>
      <c r="AN67" s="472"/>
      <c r="AO67" s="472"/>
      <c r="AP67" s="473"/>
      <c r="AQ67" s="474" t="s">
        <v>920</v>
      </c>
      <c r="AR67" s="475"/>
      <c r="AS67" s="475"/>
      <c r="AT67" s="476"/>
      <c r="AU67" s="471"/>
      <c r="AV67" s="472"/>
      <c r="AW67" s="472"/>
      <c r="AX67" s="473"/>
      <c r="AY67" s="474" t="s">
        <v>920</v>
      </c>
      <c r="AZ67" s="475"/>
      <c r="BA67" s="475"/>
      <c r="BB67" s="476"/>
      <c r="BC67" s="471"/>
      <c r="BD67" s="472"/>
      <c r="BE67" s="472"/>
      <c r="BF67" s="473"/>
      <c r="BG67" s="441" t="str">
        <f t="shared" si="0"/>
        <v>n.é.</v>
      </c>
      <c r="BH67" s="442"/>
    </row>
    <row r="68" spans="1:60" ht="20.100000000000001" customHeight="1">
      <c r="A68" s="372" t="s">
        <v>217</v>
      </c>
      <c r="B68" s="373"/>
      <c r="C68" s="397" t="s">
        <v>436</v>
      </c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9"/>
      <c r="AC68" s="409" t="s">
        <v>733</v>
      </c>
      <c r="AD68" s="410"/>
      <c r="AE68" s="471"/>
      <c r="AF68" s="472"/>
      <c r="AG68" s="472"/>
      <c r="AH68" s="473"/>
      <c r="AI68" s="471"/>
      <c r="AJ68" s="472"/>
      <c r="AK68" s="472"/>
      <c r="AL68" s="473"/>
      <c r="AM68" s="471"/>
      <c r="AN68" s="472"/>
      <c r="AO68" s="472"/>
      <c r="AP68" s="473"/>
      <c r="AQ68" s="474" t="s">
        <v>920</v>
      </c>
      <c r="AR68" s="475"/>
      <c r="AS68" s="475"/>
      <c r="AT68" s="476"/>
      <c r="AU68" s="471"/>
      <c r="AV68" s="472"/>
      <c r="AW68" s="472"/>
      <c r="AX68" s="473"/>
      <c r="AY68" s="474" t="s">
        <v>920</v>
      </c>
      <c r="AZ68" s="475"/>
      <c r="BA68" s="475"/>
      <c r="BB68" s="476"/>
      <c r="BC68" s="471"/>
      <c r="BD68" s="472"/>
      <c r="BE68" s="472"/>
      <c r="BF68" s="473"/>
      <c r="BG68" s="441" t="str">
        <f t="shared" si="0"/>
        <v>n.é.</v>
      </c>
      <c r="BH68" s="442"/>
    </row>
    <row r="69" spans="1:60" ht="20.100000000000001" customHeight="1">
      <c r="A69" s="372" t="s">
        <v>218</v>
      </c>
      <c r="B69" s="373"/>
      <c r="C69" s="397" t="s">
        <v>339</v>
      </c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9"/>
      <c r="AC69" s="409" t="s">
        <v>734</v>
      </c>
      <c r="AD69" s="410"/>
      <c r="AE69" s="471"/>
      <c r="AF69" s="472"/>
      <c r="AG69" s="472"/>
      <c r="AH69" s="473"/>
      <c r="AI69" s="471"/>
      <c r="AJ69" s="472"/>
      <c r="AK69" s="472"/>
      <c r="AL69" s="473"/>
      <c r="AM69" s="471"/>
      <c r="AN69" s="472"/>
      <c r="AO69" s="472"/>
      <c r="AP69" s="473"/>
      <c r="AQ69" s="474" t="s">
        <v>920</v>
      </c>
      <c r="AR69" s="475"/>
      <c r="AS69" s="475"/>
      <c r="AT69" s="476"/>
      <c r="AU69" s="471"/>
      <c r="AV69" s="472"/>
      <c r="AW69" s="472"/>
      <c r="AX69" s="473"/>
      <c r="AY69" s="474" t="s">
        <v>920</v>
      </c>
      <c r="AZ69" s="475"/>
      <c r="BA69" s="475"/>
      <c r="BB69" s="476"/>
      <c r="BC69" s="471"/>
      <c r="BD69" s="472"/>
      <c r="BE69" s="472"/>
      <c r="BF69" s="473"/>
      <c r="BG69" s="441" t="str">
        <f t="shared" si="0"/>
        <v>n.é.</v>
      </c>
      <c r="BH69" s="442"/>
    </row>
    <row r="70" spans="1:60" s="3" customFormat="1" ht="20.100000000000001" customHeight="1">
      <c r="A70" s="464" t="s">
        <v>219</v>
      </c>
      <c r="B70" s="465"/>
      <c r="C70" s="498" t="s">
        <v>738</v>
      </c>
      <c r="D70" s="499"/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500"/>
      <c r="AC70" s="552" t="s">
        <v>341</v>
      </c>
      <c r="AD70" s="553"/>
      <c r="AE70" s="461">
        <f>SUM(AE65:AH69)</f>
        <v>0</v>
      </c>
      <c r="AF70" s="462"/>
      <c r="AG70" s="462"/>
      <c r="AH70" s="463"/>
      <c r="AI70" s="461">
        <f t="shared" ref="AI70" si="37">SUM(AI65:AL69)</f>
        <v>0</v>
      </c>
      <c r="AJ70" s="462"/>
      <c r="AK70" s="462"/>
      <c r="AL70" s="463"/>
      <c r="AM70" s="461">
        <f t="shared" ref="AM70" si="38">SUM(AM65:AP69)</f>
        <v>0</v>
      </c>
      <c r="AN70" s="462"/>
      <c r="AO70" s="462"/>
      <c r="AP70" s="463"/>
      <c r="AQ70" s="458" t="s">
        <v>920</v>
      </c>
      <c r="AR70" s="459"/>
      <c r="AS70" s="459"/>
      <c r="AT70" s="460"/>
      <c r="AU70" s="461">
        <f t="shared" ref="AU70" si="39">SUM(AU65:AX69)</f>
        <v>0</v>
      </c>
      <c r="AV70" s="462"/>
      <c r="AW70" s="462"/>
      <c r="AX70" s="463"/>
      <c r="AY70" s="458" t="s">
        <v>920</v>
      </c>
      <c r="AZ70" s="459"/>
      <c r="BA70" s="459"/>
      <c r="BB70" s="460"/>
      <c r="BC70" s="461">
        <f t="shared" ref="BC70" si="40">SUM(BC65:BF69)</f>
        <v>0</v>
      </c>
      <c r="BD70" s="462"/>
      <c r="BE70" s="462"/>
      <c r="BF70" s="463"/>
      <c r="BG70" s="444" t="str">
        <f t="shared" si="0"/>
        <v>n.é.</v>
      </c>
      <c r="BH70" s="445"/>
    </row>
    <row r="71" spans="1:60" s="3" customFormat="1" ht="20.100000000000001" customHeight="1">
      <c r="A71" s="387" t="s">
        <v>220</v>
      </c>
      <c r="B71" s="388"/>
      <c r="C71" s="414" t="s">
        <v>739</v>
      </c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6"/>
      <c r="AC71" s="417" t="s">
        <v>342</v>
      </c>
      <c r="AD71" s="418"/>
      <c r="AE71" s="524">
        <f>AE20+AE26+AE40+AE52+AE58+AE64+AE70</f>
        <v>600</v>
      </c>
      <c r="AF71" s="525"/>
      <c r="AG71" s="525"/>
      <c r="AH71" s="526"/>
      <c r="AI71" s="524">
        <f t="shared" ref="AI71" si="41">AI20+AI26+AI40+AI52+AI58+AI64+AI70</f>
        <v>0</v>
      </c>
      <c r="AJ71" s="525"/>
      <c r="AK71" s="525"/>
      <c r="AL71" s="526"/>
      <c r="AM71" s="524">
        <f t="shared" ref="AM71" si="42">AM20+AM26+AM40+AM52+AM58+AM64+AM70</f>
        <v>0</v>
      </c>
      <c r="AN71" s="525"/>
      <c r="AO71" s="525"/>
      <c r="AP71" s="526"/>
      <c r="AQ71" s="543" t="s">
        <v>920</v>
      </c>
      <c r="AR71" s="544"/>
      <c r="AS71" s="544"/>
      <c r="AT71" s="545"/>
      <c r="AU71" s="524">
        <f t="shared" ref="AU71" si="43">AU20+AU26+AU40+AU52+AU58+AU64+AU70</f>
        <v>0</v>
      </c>
      <c r="AV71" s="525"/>
      <c r="AW71" s="525"/>
      <c r="AX71" s="526"/>
      <c r="AY71" s="543" t="s">
        <v>920</v>
      </c>
      <c r="AZ71" s="544"/>
      <c r="BA71" s="544"/>
      <c r="BB71" s="545"/>
      <c r="BC71" s="524">
        <f t="shared" ref="BC71" si="44">BC20+BC26+BC40+BC52+BC58+BC64+BC70</f>
        <v>0</v>
      </c>
      <c r="BD71" s="525"/>
      <c r="BE71" s="525"/>
      <c r="BF71" s="526"/>
      <c r="BG71" s="512" t="str">
        <f t="shared" si="0"/>
        <v>n.é.</v>
      </c>
      <c r="BH71" s="513"/>
    </row>
    <row r="72" spans="1:60" ht="20.100000000000001" customHeight="1">
      <c r="A72" s="372" t="s">
        <v>221</v>
      </c>
      <c r="B72" s="373"/>
      <c r="C72" s="374" t="s">
        <v>740</v>
      </c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6"/>
      <c r="AC72" s="377" t="s">
        <v>343</v>
      </c>
      <c r="AD72" s="378"/>
      <c r="AE72" s="471"/>
      <c r="AF72" s="472"/>
      <c r="AG72" s="472"/>
      <c r="AH72" s="473"/>
      <c r="AI72" s="471"/>
      <c r="AJ72" s="472"/>
      <c r="AK72" s="472"/>
      <c r="AL72" s="473"/>
      <c r="AM72" s="471"/>
      <c r="AN72" s="472"/>
      <c r="AO72" s="472"/>
      <c r="AP72" s="473"/>
      <c r="AQ72" s="474" t="s">
        <v>920</v>
      </c>
      <c r="AR72" s="475"/>
      <c r="AS72" s="475"/>
      <c r="AT72" s="476"/>
      <c r="AU72" s="471"/>
      <c r="AV72" s="472"/>
      <c r="AW72" s="472"/>
      <c r="AX72" s="473"/>
      <c r="AY72" s="474" t="s">
        <v>920</v>
      </c>
      <c r="AZ72" s="475"/>
      <c r="BA72" s="475"/>
      <c r="BB72" s="476"/>
      <c r="BC72" s="471"/>
      <c r="BD72" s="472"/>
      <c r="BE72" s="472"/>
      <c r="BF72" s="473"/>
      <c r="BG72" s="441" t="str">
        <f t="shared" si="0"/>
        <v>n.é.</v>
      </c>
      <c r="BH72" s="442"/>
    </row>
    <row r="73" spans="1:60" ht="20.100000000000001" customHeight="1">
      <c r="A73" s="372" t="s">
        <v>222</v>
      </c>
      <c r="B73" s="373"/>
      <c r="C73" s="397" t="s">
        <v>344</v>
      </c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9"/>
      <c r="AC73" s="377" t="s">
        <v>345</v>
      </c>
      <c r="AD73" s="378"/>
      <c r="AE73" s="471"/>
      <c r="AF73" s="472"/>
      <c r="AG73" s="472"/>
      <c r="AH73" s="473"/>
      <c r="AI73" s="471"/>
      <c r="AJ73" s="472"/>
      <c r="AK73" s="472"/>
      <c r="AL73" s="473"/>
      <c r="AM73" s="471"/>
      <c r="AN73" s="472"/>
      <c r="AO73" s="472"/>
      <c r="AP73" s="473"/>
      <c r="AQ73" s="474" t="s">
        <v>920</v>
      </c>
      <c r="AR73" s="475"/>
      <c r="AS73" s="475"/>
      <c r="AT73" s="476"/>
      <c r="AU73" s="471"/>
      <c r="AV73" s="472"/>
      <c r="AW73" s="472"/>
      <c r="AX73" s="473"/>
      <c r="AY73" s="474" t="s">
        <v>920</v>
      </c>
      <c r="AZ73" s="475"/>
      <c r="BA73" s="475"/>
      <c r="BB73" s="476"/>
      <c r="BC73" s="471"/>
      <c r="BD73" s="472"/>
      <c r="BE73" s="472"/>
      <c r="BF73" s="473"/>
      <c r="BG73" s="441" t="str">
        <f t="shared" ref="BG73:BG144" si="45">IF(AI73&gt;0,BC73/AI73,"n.é.")</f>
        <v>n.é.</v>
      </c>
      <c r="BH73" s="442"/>
    </row>
    <row r="74" spans="1:60" ht="20.100000000000001" customHeight="1">
      <c r="A74" s="372" t="s">
        <v>223</v>
      </c>
      <c r="B74" s="373"/>
      <c r="C74" s="374" t="s">
        <v>741</v>
      </c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375"/>
      <c r="AA74" s="375"/>
      <c r="AB74" s="376"/>
      <c r="AC74" s="377" t="s">
        <v>346</v>
      </c>
      <c r="AD74" s="378"/>
      <c r="AE74" s="471"/>
      <c r="AF74" s="472"/>
      <c r="AG74" s="472"/>
      <c r="AH74" s="473"/>
      <c r="AI74" s="471"/>
      <c r="AJ74" s="472"/>
      <c r="AK74" s="472"/>
      <c r="AL74" s="473"/>
      <c r="AM74" s="471"/>
      <c r="AN74" s="472"/>
      <c r="AO74" s="472"/>
      <c r="AP74" s="473"/>
      <c r="AQ74" s="474" t="s">
        <v>920</v>
      </c>
      <c r="AR74" s="475"/>
      <c r="AS74" s="475"/>
      <c r="AT74" s="476"/>
      <c r="AU74" s="471"/>
      <c r="AV74" s="472"/>
      <c r="AW74" s="472"/>
      <c r="AX74" s="473"/>
      <c r="AY74" s="474" t="s">
        <v>920</v>
      </c>
      <c r="AZ74" s="475"/>
      <c r="BA74" s="475"/>
      <c r="BB74" s="476"/>
      <c r="BC74" s="471"/>
      <c r="BD74" s="472"/>
      <c r="BE74" s="472"/>
      <c r="BF74" s="473"/>
      <c r="BG74" s="441" t="str">
        <f t="shared" si="45"/>
        <v>n.é.</v>
      </c>
      <c r="BH74" s="442"/>
    </row>
    <row r="75" spans="1:60" s="3" customFormat="1" ht="20.100000000000001" customHeight="1">
      <c r="A75" s="464" t="s">
        <v>224</v>
      </c>
      <c r="B75" s="465"/>
      <c r="C75" s="498" t="s">
        <v>744</v>
      </c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500"/>
      <c r="AC75" s="469" t="s">
        <v>347</v>
      </c>
      <c r="AD75" s="470"/>
      <c r="AE75" s="461">
        <f>SUM(AE72:AH74)</f>
        <v>0</v>
      </c>
      <c r="AF75" s="462"/>
      <c r="AG75" s="462"/>
      <c r="AH75" s="463"/>
      <c r="AI75" s="461">
        <f t="shared" ref="AI75" si="46">SUM(AI72:AL74)</f>
        <v>0</v>
      </c>
      <c r="AJ75" s="462"/>
      <c r="AK75" s="462"/>
      <c r="AL75" s="463"/>
      <c r="AM75" s="461">
        <f t="shared" ref="AM75" si="47">SUM(AM72:AP74)</f>
        <v>0</v>
      </c>
      <c r="AN75" s="462"/>
      <c r="AO75" s="462"/>
      <c r="AP75" s="463"/>
      <c r="AQ75" s="458" t="s">
        <v>920</v>
      </c>
      <c r="AR75" s="459"/>
      <c r="AS75" s="459"/>
      <c r="AT75" s="460"/>
      <c r="AU75" s="461">
        <f t="shared" ref="AU75" si="48">SUM(AU72:AX74)</f>
        <v>0</v>
      </c>
      <c r="AV75" s="462"/>
      <c r="AW75" s="462"/>
      <c r="AX75" s="463"/>
      <c r="AY75" s="458" t="s">
        <v>920</v>
      </c>
      <c r="AZ75" s="459"/>
      <c r="BA75" s="459"/>
      <c r="BB75" s="460"/>
      <c r="BC75" s="461">
        <f t="shared" ref="BC75" si="49">SUM(BC72:BF74)</f>
        <v>0</v>
      </c>
      <c r="BD75" s="462"/>
      <c r="BE75" s="462"/>
      <c r="BF75" s="463"/>
      <c r="BG75" s="444" t="str">
        <f t="shared" si="45"/>
        <v>n.é.</v>
      </c>
      <c r="BH75" s="445"/>
    </row>
    <row r="76" spans="1:60" ht="20.100000000000001" customHeight="1">
      <c r="A76" s="372" t="s">
        <v>225</v>
      </c>
      <c r="B76" s="373"/>
      <c r="C76" s="397" t="s">
        <v>348</v>
      </c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9"/>
      <c r="AC76" s="377" t="s">
        <v>349</v>
      </c>
      <c r="AD76" s="378"/>
      <c r="AE76" s="471"/>
      <c r="AF76" s="472"/>
      <c r="AG76" s="472"/>
      <c r="AH76" s="473"/>
      <c r="AI76" s="471"/>
      <c r="AJ76" s="472"/>
      <c r="AK76" s="472"/>
      <c r="AL76" s="473"/>
      <c r="AM76" s="471"/>
      <c r="AN76" s="472"/>
      <c r="AO76" s="472"/>
      <c r="AP76" s="473"/>
      <c r="AQ76" s="474" t="s">
        <v>920</v>
      </c>
      <c r="AR76" s="475"/>
      <c r="AS76" s="475"/>
      <c r="AT76" s="476"/>
      <c r="AU76" s="471"/>
      <c r="AV76" s="472"/>
      <c r="AW76" s="472"/>
      <c r="AX76" s="473"/>
      <c r="AY76" s="474" t="s">
        <v>920</v>
      </c>
      <c r="AZ76" s="475"/>
      <c r="BA76" s="475"/>
      <c r="BB76" s="476"/>
      <c r="BC76" s="471"/>
      <c r="BD76" s="472"/>
      <c r="BE76" s="472"/>
      <c r="BF76" s="473"/>
      <c r="BG76" s="441" t="str">
        <f t="shared" si="45"/>
        <v>n.é.</v>
      </c>
      <c r="BH76" s="442"/>
    </row>
    <row r="77" spans="1:60" ht="20.100000000000001" customHeight="1">
      <c r="A77" s="372" t="s">
        <v>226</v>
      </c>
      <c r="B77" s="373"/>
      <c r="C77" s="374" t="s">
        <v>742</v>
      </c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6"/>
      <c r="AC77" s="377" t="s">
        <v>350</v>
      </c>
      <c r="AD77" s="378"/>
      <c r="AE77" s="471"/>
      <c r="AF77" s="472"/>
      <c r="AG77" s="472"/>
      <c r="AH77" s="473"/>
      <c r="AI77" s="471"/>
      <c r="AJ77" s="472"/>
      <c r="AK77" s="472"/>
      <c r="AL77" s="473"/>
      <c r="AM77" s="471"/>
      <c r="AN77" s="472"/>
      <c r="AO77" s="472"/>
      <c r="AP77" s="473"/>
      <c r="AQ77" s="474" t="s">
        <v>920</v>
      </c>
      <c r="AR77" s="475"/>
      <c r="AS77" s="475"/>
      <c r="AT77" s="476"/>
      <c r="AU77" s="471"/>
      <c r="AV77" s="472"/>
      <c r="AW77" s="472"/>
      <c r="AX77" s="473"/>
      <c r="AY77" s="474" t="s">
        <v>920</v>
      </c>
      <c r="AZ77" s="475"/>
      <c r="BA77" s="475"/>
      <c r="BB77" s="476"/>
      <c r="BC77" s="471"/>
      <c r="BD77" s="472"/>
      <c r="BE77" s="472"/>
      <c r="BF77" s="473"/>
      <c r="BG77" s="441" t="str">
        <f t="shared" si="45"/>
        <v>n.é.</v>
      </c>
      <c r="BH77" s="442"/>
    </row>
    <row r="78" spans="1:60" ht="20.100000000000001" customHeight="1">
      <c r="A78" s="372" t="s">
        <v>227</v>
      </c>
      <c r="B78" s="373"/>
      <c r="C78" s="397" t="s">
        <v>351</v>
      </c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9"/>
      <c r="AC78" s="377" t="s">
        <v>352</v>
      </c>
      <c r="AD78" s="378"/>
      <c r="AE78" s="471"/>
      <c r="AF78" s="472"/>
      <c r="AG78" s="472"/>
      <c r="AH78" s="473"/>
      <c r="AI78" s="471"/>
      <c r="AJ78" s="472"/>
      <c r="AK78" s="472"/>
      <c r="AL78" s="473"/>
      <c r="AM78" s="471"/>
      <c r="AN78" s="472"/>
      <c r="AO78" s="472"/>
      <c r="AP78" s="473"/>
      <c r="AQ78" s="474" t="s">
        <v>920</v>
      </c>
      <c r="AR78" s="475"/>
      <c r="AS78" s="475"/>
      <c r="AT78" s="476"/>
      <c r="AU78" s="471"/>
      <c r="AV78" s="472"/>
      <c r="AW78" s="472"/>
      <c r="AX78" s="473"/>
      <c r="AY78" s="474" t="s">
        <v>920</v>
      </c>
      <c r="AZ78" s="475"/>
      <c r="BA78" s="475"/>
      <c r="BB78" s="476"/>
      <c r="BC78" s="471"/>
      <c r="BD78" s="472"/>
      <c r="BE78" s="472"/>
      <c r="BF78" s="473"/>
      <c r="BG78" s="441" t="str">
        <f t="shared" si="45"/>
        <v>n.é.</v>
      </c>
      <c r="BH78" s="442"/>
    </row>
    <row r="79" spans="1:60" ht="20.100000000000001" customHeight="1">
      <c r="A79" s="372" t="s">
        <v>228</v>
      </c>
      <c r="B79" s="373"/>
      <c r="C79" s="374" t="s">
        <v>743</v>
      </c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6"/>
      <c r="AC79" s="377" t="s">
        <v>353</v>
      </c>
      <c r="AD79" s="378"/>
      <c r="AE79" s="471"/>
      <c r="AF79" s="472"/>
      <c r="AG79" s="472"/>
      <c r="AH79" s="473"/>
      <c r="AI79" s="471"/>
      <c r="AJ79" s="472"/>
      <c r="AK79" s="472"/>
      <c r="AL79" s="473"/>
      <c r="AM79" s="471"/>
      <c r="AN79" s="472"/>
      <c r="AO79" s="472"/>
      <c r="AP79" s="473"/>
      <c r="AQ79" s="474" t="s">
        <v>920</v>
      </c>
      <c r="AR79" s="475"/>
      <c r="AS79" s="475"/>
      <c r="AT79" s="476"/>
      <c r="AU79" s="471"/>
      <c r="AV79" s="472"/>
      <c r="AW79" s="472"/>
      <c r="AX79" s="473"/>
      <c r="AY79" s="474" t="s">
        <v>920</v>
      </c>
      <c r="AZ79" s="475"/>
      <c r="BA79" s="475"/>
      <c r="BB79" s="476"/>
      <c r="BC79" s="471"/>
      <c r="BD79" s="472"/>
      <c r="BE79" s="472"/>
      <c r="BF79" s="473"/>
      <c r="BG79" s="441" t="str">
        <f t="shared" si="45"/>
        <v>n.é.</v>
      </c>
      <c r="BH79" s="442"/>
    </row>
    <row r="80" spans="1:60" s="3" customFormat="1" ht="20.100000000000001" customHeight="1">
      <c r="A80" s="464" t="s">
        <v>229</v>
      </c>
      <c r="B80" s="465"/>
      <c r="C80" s="466" t="s">
        <v>745</v>
      </c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7"/>
      <c r="S80" s="467"/>
      <c r="T80" s="467"/>
      <c r="U80" s="467"/>
      <c r="V80" s="467"/>
      <c r="W80" s="467"/>
      <c r="X80" s="467"/>
      <c r="Y80" s="467"/>
      <c r="Z80" s="467"/>
      <c r="AA80" s="467"/>
      <c r="AB80" s="468"/>
      <c r="AC80" s="469" t="s">
        <v>354</v>
      </c>
      <c r="AD80" s="470"/>
      <c r="AE80" s="461">
        <f>SUM(AE76:AH79)</f>
        <v>0</v>
      </c>
      <c r="AF80" s="462"/>
      <c r="AG80" s="462"/>
      <c r="AH80" s="463"/>
      <c r="AI80" s="461">
        <f t="shared" ref="AI80" si="50">SUM(AI76:AL79)</f>
        <v>0</v>
      </c>
      <c r="AJ80" s="462"/>
      <c r="AK80" s="462"/>
      <c r="AL80" s="463"/>
      <c r="AM80" s="461">
        <f t="shared" ref="AM80" si="51">SUM(AM76:AP79)</f>
        <v>0</v>
      </c>
      <c r="AN80" s="462"/>
      <c r="AO80" s="462"/>
      <c r="AP80" s="463"/>
      <c r="AQ80" s="458" t="s">
        <v>920</v>
      </c>
      <c r="AR80" s="459"/>
      <c r="AS80" s="459"/>
      <c r="AT80" s="460"/>
      <c r="AU80" s="461">
        <f t="shared" ref="AU80" si="52">SUM(AU76:AX79)</f>
        <v>0</v>
      </c>
      <c r="AV80" s="462"/>
      <c r="AW80" s="462"/>
      <c r="AX80" s="463"/>
      <c r="AY80" s="458" t="s">
        <v>920</v>
      </c>
      <c r="AZ80" s="459"/>
      <c r="BA80" s="459"/>
      <c r="BB80" s="460"/>
      <c r="BC80" s="461">
        <f t="shared" ref="BC80" si="53">SUM(BC76:BF79)</f>
        <v>0</v>
      </c>
      <c r="BD80" s="462"/>
      <c r="BE80" s="462"/>
      <c r="BF80" s="463"/>
      <c r="BG80" s="444" t="str">
        <f t="shared" si="45"/>
        <v>n.é.</v>
      </c>
      <c r="BH80" s="445"/>
    </row>
    <row r="81" spans="1:60" ht="20.100000000000001" customHeight="1">
      <c r="A81" s="372" t="s">
        <v>230</v>
      </c>
      <c r="B81" s="373"/>
      <c r="C81" s="397" t="s">
        <v>355</v>
      </c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9"/>
      <c r="AC81" s="377" t="s">
        <v>356</v>
      </c>
      <c r="AD81" s="378"/>
      <c r="AE81" s="471"/>
      <c r="AF81" s="472"/>
      <c r="AG81" s="472"/>
      <c r="AH81" s="473"/>
      <c r="AI81" s="471"/>
      <c r="AJ81" s="472"/>
      <c r="AK81" s="472"/>
      <c r="AL81" s="473"/>
      <c r="AM81" s="471"/>
      <c r="AN81" s="472"/>
      <c r="AO81" s="472"/>
      <c r="AP81" s="473"/>
      <c r="AQ81" s="474" t="s">
        <v>920</v>
      </c>
      <c r="AR81" s="475"/>
      <c r="AS81" s="475"/>
      <c r="AT81" s="476"/>
      <c r="AU81" s="471"/>
      <c r="AV81" s="472"/>
      <c r="AW81" s="472"/>
      <c r="AX81" s="473"/>
      <c r="AY81" s="474" t="s">
        <v>920</v>
      </c>
      <c r="AZ81" s="475"/>
      <c r="BA81" s="475"/>
      <c r="BB81" s="476"/>
      <c r="BC81" s="471"/>
      <c r="BD81" s="472"/>
      <c r="BE81" s="472"/>
      <c r="BF81" s="473"/>
      <c r="BG81" s="441" t="str">
        <f t="shared" si="45"/>
        <v>n.é.</v>
      </c>
      <c r="BH81" s="442"/>
    </row>
    <row r="82" spans="1:60" ht="20.100000000000001" customHeight="1">
      <c r="A82" s="372" t="s">
        <v>231</v>
      </c>
      <c r="B82" s="373"/>
      <c r="C82" s="397" t="s">
        <v>357</v>
      </c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9"/>
      <c r="AC82" s="377" t="s">
        <v>358</v>
      </c>
      <c r="AD82" s="378"/>
      <c r="AE82" s="471"/>
      <c r="AF82" s="472"/>
      <c r="AG82" s="472"/>
      <c r="AH82" s="473"/>
      <c r="AI82" s="471"/>
      <c r="AJ82" s="472"/>
      <c r="AK82" s="472"/>
      <c r="AL82" s="473"/>
      <c r="AM82" s="471"/>
      <c r="AN82" s="472"/>
      <c r="AO82" s="472"/>
      <c r="AP82" s="473"/>
      <c r="AQ82" s="474" t="s">
        <v>920</v>
      </c>
      <c r="AR82" s="475"/>
      <c r="AS82" s="475"/>
      <c r="AT82" s="476"/>
      <c r="AU82" s="471"/>
      <c r="AV82" s="472"/>
      <c r="AW82" s="472"/>
      <c r="AX82" s="473"/>
      <c r="AY82" s="474" t="s">
        <v>920</v>
      </c>
      <c r="AZ82" s="475"/>
      <c r="BA82" s="475"/>
      <c r="BB82" s="476"/>
      <c r="BC82" s="471"/>
      <c r="BD82" s="472"/>
      <c r="BE82" s="472"/>
      <c r="BF82" s="473"/>
      <c r="BG82" s="441" t="str">
        <f t="shared" si="45"/>
        <v>n.é.</v>
      </c>
      <c r="BH82" s="442"/>
    </row>
    <row r="83" spans="1:60" s="3" customFormat="1" ht="20.100000000000001" customHeight="1">
      <c r="A83" s="464" t="s">
        <v>232</v>
      </c>
      <c r="B83" s="465"/>
      <c r="C83" s="498" t="s">
        <v>747</v>
      </c>
      <c r="D83" s="499"/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499"/>
      <c r="P83" s="499"/>
      <c r="Q83" s="499"/>
      <c r="R83" s="499"/>
      <c r="S83" s="499"/>
      <c r="T83" s="499"/>
      <c r="U83" s="499"/>
      <c r="V83" s="499"/>
      <c r="W83" s="499"/>
      <c r="X83" s="499"/>
      <c r="Y83" s="499"/>
      <c r="Z83" s="499"/>
      <c r="AA83" s="499"/>
      <c r="AB83" s="500"/>
      <c r="AC83" s="469" t="s">
        <v>359</v>
      </c>
      <c r="AD83" s="470"/>
      <c r="AE83" s="188">
        <f>SUM(AE81:AH82)</f>
        <v>0</v>
      </c>
      <c r="AF83" s="189"/>
      <c r="AG83" s="189"/>
      <c r="AH83" s="190"/>
      <c r="AI83" s="188">
        <f t="shared" ref="AI83" si="54">SUM(AI81:AL82)</f>
        <v>0</v>
      </c>
      <c r="AJ83" s="189"/>
      <c r="AK83" s="189"/>
      <c r="AL83" s="190"/>
      <c r="AM83" s="188">
        <f t="shared" ref="AM83" si="55">SUM(AM81:AP82)</f>
        <v>0</v>
      </c>
      <c r="AN83" s="189"/>
      <c r="AO83" s="189"/>
      <c r="AP83" s="190"/>
      <c r="AQ83" s="243" t="s">
        <v>920</v>
      </c>
      <c r="AR83" s="244"/>
      <c r="AS83" s="244"/>
      <c r="AT83" s="245"/>
      <c r="AU83" s="188">
        <f t="shared" ref="AU83" si="56">SUM(AU81:AX82)</f>
        <v>0</v>
      </c>
      <c r="AV83" s="189"/>
      <c r="AW83" s="189"/>
      <c r="AX83" s="190"/>
      <c r="AY83" s="243" t="s">
        <v>920</v>
      </c>
      <c r="AZ83" s="244"/>
      <c r="BA83" s="244"/>
      <c r="BB83" s="245"/>
      <c r="BC83" s="188">
        <f t="shared" ref="BC83" si="57">SUM(BC81:BF82)</f>
        <v>0</v>
      </c>
      <c r="BD83" s="189"/>
      <c r="BE83" s="189"/>
      <c r="BF83" s="190"/>
      <c r="BG83" s="444" t="str">
        <f t="shared" si="45"/>
        <v>n.é.</v>
      </c>
      <c r="BH83" s="445"/>
    </row>
    <row r="84" spans="1:60" ht="20.100000000000001" customHeight="1">
      <c r="A84" s="372" t="s">
        <v>233</v>
      </c>
      <c r="B84" s="373"/>
      <c r="C84" s="374" t="s">
        <v>360</v>
      </c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6"/>
      <c r="AC84" s="377" t="s">
        <v>361</v>
      </c>
      <c r="AD84" s="378"/>
      <c r="AE84" s="471"/>
      <c r="AF84" s="472"/>
      <c r="AG84" s="472"/>
      <c r="AH84" s="473"/>
      <c r="AI84" s="471"/>
      <c r="AJ84" s="472"/>
      <c r="AK84" s="472"/>
      <c r="AL84" s="473"/>
      <c r="AM84" s="471"/>
      <c r="AN84" s="472"/>
      <c r="AO84" s="472"/>
      <c r="AP84" s="473"/>
      <c r="AQ84" s="474" t="s">
        <v>920</v>
      </c>
      <c r="AR84" s="475"/>
      <c r="AS84" s="475"/>
      <c r="AT84" s="476"/>
      <c r="AU84" s="471"/>
      <c r="AV84" s="472"/>
      <c r="AW84" s="472"/>
      <c r="AX84" s="473"/>
      <c r="AY84" s="474" t="s">
        <v>920</v>
      </c>
      <c r="AZ84" s="475"/>
      <c r="BA84" s="475"/>
      <c r="BB84" s="476"/>
      <c r="BC84" s="471"/>
      <c r="BD84" s="472"/>
      <c r="BE84" s="472"/>
      <c r="BF84" s="473"/>
      <c r="BG84" s="441" t="str">
        <f t="shared" si="45"/>
        <v>n.é.</v>
      </c>
      <c r="BH84" s="442"/>
    </row>
    <row r="85" spans="1:60" ht="20.100000000000001" customHeight="1">
      <c r="A85" s="372" t="s">
        <v>234</v>
      </c>
      <c r="B85" s="373"/>
      <c r="C85" s="374" t="s">
        <v>362</v>
      </c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375"/>
      <c r="AA85" s="375"/>
      <c r="AB85" s="376"/>
      <c r="AC85" s="377" t="s">
        <v>363</v>
      </c>
      <c r="AD85" s="378"/>
      <c r="AE85" s="471"/>
      <c r="AF85" s="472"/>
      <c r="AG85" s="472"/>
      <c r="AH85" s="473"/>
      <c r="AI85" s="471"/>
      <c r="AJ85" s="472"/>
      <c r="AK85" s="472"/>
      <c r="AL85" s="473"/>
      <c r="AM85" s="471"/>
      <c r="AN85" s="472"/>
      <c r="AO85" s="472"/>
      <c r="AP85" s="473"/>
      <c r="AQ85" s="474" t="s">
        <v>920</v>
      </c>
      <c r="AR85" s="475"/>
      <c r="AS85" s="475"/>
      <c r="AT85" s="476"/>
      <c r="AU85" s="471"/>
      <c r="AV85" s="472"/>
      <c r="AW85" s="472"/>
      <c r="AX85" s="473"/>
      <c r="AY85" s="474" t="s">
        <v>920</v>
      </c>
      <c r="AZ85" s="475"/>
      <c r="BA85" s="475"/>
      <c r="BB85" s="476"/>
      <c r="BC85" s="471"/>
      <c r="BD85" s="472"/>
      <c r="BE85" s="472"/>
      <c r="BF85" s="473"/>
      <c r="BG85" s="441" t="str">
        <f t="shared" si="45"/>
        <v>n.é.</v>
      </c>
      <c r="BH85" s="442"/>
    </row>
    <row r="86" spans="1:60" ht="20.100000000000001" customHeight="1">
      <c r="A86" s="372" t="s">
        <v>235</v>
      </c>
      <c r="B86" s="373"/>
      <c r="C86" s="374" t="s">
        <v>364</v>
      </c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375"/>
      <c r="T86" s="375"/>
      <c r="U86" s="375"/>
      <c r="V86" s="375"/>
      <c r="W86" s="375"/>
      <c r="X86" s="375"/>
      <c r="Y86" s="375"/>
      <c r="Z86" s="375"/>
      <c r="AA86" s="375"/>
      <c r="AB86" s="376"/>
      <c r="AC86" s="377" t="s">
        <v>365</v>
      </c>
      <c r="AD86" s="378"/>
      <c r="AE86" s="471">
        <f>42504+855</f>
        <v>43359</v>
      </c>
      <c r="AF86" s="472"/>
      <c r="AG86" s="472"/>
      <c r="AH86" s="473"/>
      <c r="AI86" s="471"/>
      <c r="AJ86" s="472"/>
      <c r="AK86" s="472"/>
      <c r="AL86" s="473"/>
      <c r="AM86" s="471"/>
      <c r="AN86" s="472"/>
      <c r="AO86" s="472"/>
      <c r="AP86" s="473"/>
      <c r="AQ86" s="474" t="s">
        <v>920</v>
      </c>
      <c r="AR86" s="475"/>
      <c r="AS86" s="475"/>
      <c r="AT86" s="476"/>
      <c r="AU86" s="471"/>
      <c r="AV86" s="472"/>
      <c r="AW86" s="472"/>
      <c r="AX86" s="473"/>
      <c r="AY86" s="474" t="s">
        <v>920</v>
      </c>
      <c r="AZ86" s="475"/>
      <c r="BA86" s="475"/>
      <c r="BB86" s="476"/>
      <c r="BC86" s="471"/>
      <c r="BD86" s="472"/>
      <c r="BE86" s="472"/>
      <c r="BF86" s="473"/>
      <c r="BG86" s="441" t="str">
        <f t="shared" si="45"/>
        <v>n.é.</v>
      </c>
      <c r="BH86" s="442"/>
    </row>
    <row r="87" spans="1:60" ht="20.100000000000001" customHeight="1">
      <c r="A87" s="372" t="s">
        <v>236</v>
      </c>
      <c r="B87" s="373"/>
      <c r="C87" s="374" t="s">
        <v>746</v>
      </c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6"/>
      <c r="AC87" s="377" t="s">
        <v>366</v>
      </c>
      <c r="AD87" s="378"/>
      <c r="AE87" s="471"/>
      <c r="AF87" s="472"/>
      <c r="AG87" s="472"/>
      <c r="AH87" s="473"/>
      <c r="AI87" s="471"/>
      <c r="AJ87" s="472"/>
      <c r="AK87" s="472"/>
      <c r="AL87" s="473"/>
      <c r="AM87" s="471"/>
      <c r="AN87" s="472"/>
      <c r="AO87" s="472"/>
      <c r="AP87" s="473"/>
      <c r="AQ87" s="474" t="s">
        <v>920</v>
      </c>
      <c r="AR87" s="475"/>
      <c r="AS87" s="475"/>
      <c r="AT87" s="476"/>
      <c r="AU87" s="471"/>
      <c r="AV87" s="472"/>
      <c r="AW87" s="472"/>
      <c r="AX87" s="473"/>
      <c r="AY87" s="474" t="s">
        <v>920</v>
      </c>
      <c r="AZ87" s="475"/>
      <c r="BA87" s="475"/>
      <c r="BB87" s="476"/>
      <c r="BC87" s="471"/>
      <c r="BD87" s="472"/>
      <c r="BE87" s="472"/>
      <c r="BF87" s="473"/>
      <c r="BG87" s="441" t="str">
        <f t="shared" si="45"/>
        <v>n.é.</v>
      </c>
      <c r="BH87" s="442"/>
    </row>
    <row r="88" spans="1:60" ht="20.100000000000001" customHeight="1">
      <c r="A88" s="372" t="s">
        <v>237</v>
      </c>
      <c r="B88" s="373"/>
      <c r="C88" s="397" t="s">
        <v>367</v>
      </c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9"/>
      <c r="AC88" s="377" t="s">
        <v>368</v>
      </c>
      <c r="AD88" s="378"/>
      <c r="AE88" s="471"/>
      <c r="AF88" s="472"/>
      <c r="AG88" s="472"/>
      <c r="AH88" s="473"/>
      <c r="AI88" s="471"/>
      <c r="AJ88" s="472"/>
      <c r="AK88" s="472"/>
      <c r="AL88" s="473"/>
      <c r="AM88" s="471"/>
      <c r="AN88" s="472"/>
      <c r="AO88" s="472"/>
      <c r="AP88" s="473"/>
      <c r="AQ88" s="474" t="s">
        <v>920</v>
      </c>
      <c r="AR88" s="475"/>
      <c r="AS88" s="475"/>
      <c r="AT88" s="476"/>
      <c r="AU88" s="471"/>
      <c r="AV88" s="472"/>
      <c r="AW88" s="472"/>
      <c r="AX88" s="473"/>
      <c r="AY88" s="474" t="s">
        <v>920</v>
      </c>
      <c r="AZ88" s="475"/>
      <c r="BA88" s="475"/>
      <c r="BB88" s="476"/>
      <c r="BC88" s="471"/>
      <c r="BD88" s="472"/>
      <c r="BE88" s="472"/>
      <c r="BF88" s="473"/>
      <c r="BG88" s="441" t="str">
        <f t="shared" si="45"/>
        <v>n.é.</v>
      </c>
      <c r="BH88" s="442"/>
    </row>
    <row r="89" spans="1:60" ht="20.100000000000001" customHeight="1">
      <c r="A89" s="372" t="s">
        <v>238</v>
      </c>
      <c r="B89" s="373"/>
      <c r="C89" s="397" t="s">
        <v>751</v>
      </c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9"/>
      <c r="AC89" s="377" t="s">
        <v>749</v>
      </c>
      <c r="AD89" s="378"/>
      <c r="AE89" s="471"/>
      <c r="AF89" s="472"/>
      <c r="AG89" s="472"/>
      <c r="AH89" s="473"/>
      <c r="AI89" s="471"/>
      <c r="AJ89" s="472"/>
      <c r="AK89" s="472"/>
      <c r="AL89" s="473"/>
      <c r="AM89" s="471"/>
      <c r="AN89" s="472"/>
      <c r="AO89" s="472"/>
      <c r="AP89" s="473"/>
      <c r="AQ89" s="474" t="s">
        <v>920</v>
      </c>
      <c r="AR89" s="475"/>
      <c r="AS89" s="475"/>
      <c r="AT89" s="476"/>
      <c r="AU89" s="471"/>
      <c r="AV89" s="472"/>
      <c r="AW89" s="472"/>
      <c r="AX89" s="473"/>
      <c r="AY89" s="474" t="s">
        <v>920</v>
      </c>
      <c r="AZ89" s="475"/>
      <c r="BA89" s="475"/>
      <c r="BB89" s="476"/>
      <c r="BC89" s="471"/>
      <c r="BD89" s="472"/>
      <c r="BE89" s="472"/>
      <c r="BF89" s="473"/>
      <c r="BG89" s="441" t="str">
        <f t="shared" si="45"/>
        <v>n.é.</v>
      </c>
      <c r="BH89" s="442"/>
    </row>
    <row r="90" spans="1:60" ht="20.100000000000001" customHeight="1">
      <c r="A90" s="372" t="s">
        <v>239</v>
      </c>
      <c r="B90" s="373"/>
      <c r="C90" s="397" t="s">
        <v>752</v>
      </c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9"/>
      <c r="AC90" s="377" t="s">
        <v>750</v>
      </c>
      <c r="AD90" s="378"/>
      <c r="AE90" s="471"/>
      <c r="AF90" s="472"/>
      <c r="AG90" s="472"/>
      <c r="AH90" s="473"/>
      <c r="AI90" s="471"/>
      <c r="AJ90" s="472"/>
      <c r="AK90" s="472"/>
      <c r="AL90" s="473"/>
      <c r="AM90" s="471"/>
      <c r="AN90" s="472"/>
      <c r="AO90" s="472"/>
      <c r="AP90" s="473"/>
      <c r="AQ90" s="474" t="s">
        <v>920</v>
      </c>
      <c r="AR90" s="475"/>
      <c r="AS90" s="475"/>
      <c r="AT90" s="476"/>
      <c r="AU90" s="471"/>
      <c r="AV90" s="472"/>
      <c r="AW90" s="472"/>
      <c r="AX90" s="473"/>
      <c r="AY90" s="474" t="s">
        <v>920</v>
      </c>
      <c r="AZ90" s="475"/>
      <c r="BA90" s="475"/>
      <c r="BB90" s="476"/>
      <c r="BC90" s="471"/>
      <c r="BD90" s="472"/>
      <c r="BE90" s="472"/>
      <c r="BF90" s="473"/>
      <c r="BG90" s="441" t="str">
        <f t="shared" si="45"/>
        <v>n.é.</v>
      </c>
      <c r="BH90" s="442"/>
    </row>
    <row r="91" spans="1:60" s="3" customFormat="1" ht="20.100000000000001" customHeight="1">
      <c r="A91" s="464" t="s">
        <v>240</v>
      </c>
      <c r="B91" s="465"/>
      <c r="C91" s="498" t="s">
        <v>754</v>
      </c>
      <c r="D91" s="499"/>
      <c r="E91" s="499"/>
      <c r="F91" s="499"/>
      <c r="G91" s="499"/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  <c r="T91" s="499"/>
      <c r="U91" s="499"/>
      <c r="V91" s="499"/>
      <c r="W91" s="499"/>
      <c r="X91" s="499"/>
      <c r="Y91" s="499"/>
      <c r="Z91" s="499"/>
      <c r="AA91" s="499"/>
      <c r="AB91" s="500"/>
      <c r="AC91" s="469" t="s">
        <v>748</v>
      </c>
      <c r="AD91" s="470"/>
      <c r="AE91" s="546">
        <f>SUM(AE89:AH90)</f>
        <v>0</v>
      </c>
      <c r="AF91" s="547"/>
      <c r="AG91" s="547"/>
      <c r="AH91" s="548"/>
      <c r="AI91" s="546">
        <f t="shared" ref="AI91" si="58">SUM(AI89:AL90)</f>
        <v>0</v>
      </c>
      <c r="AJ91" s="547"/>
      <c r="AK91" s="547"/>
      <c r="AL91" s="548"/>
      <c r="AM91" s="546">
        <f t="shared" ref="AM91" si="59">SUM(AM89:AP90)</f>
        <v>0</v>
      </c>
      <c r="AN91" s="547"/>
      <c r="AO91" s="547"/>
      <c r="AP91" s="548"/>
      <c r="AQ91" s="549" t="s">
        <v>920</v>
      </c>
      <c r="AR91" s="550"/>
      <c r="AS91" s="550"/>
      <c r="AT91" s="551"/>
      <c r="AU91" s="546">
        <f t="shared" ref="AU91" si="60">SUM(AU89:AX90)</f>
        <v>0</v>
      </c>
      <c r="AV91" s="547"/>
      <c r="AW91" s="547"/>
      <c r="AX91" s="548"/>
      <c r="AY91" s="549" t="s">
        <v>920</v>
      </c>
      <c r="AZ91" s="550"/>
      <c r="BA91" s="550"/>
      <c r="BB91" s="551"/>
      <c r="BC91" s="546">
        <f t="shared" ref="BC91" si="61">SUM(BC89:BF90)</f>
        <v>0</v>
      </c>
      <c r="BD91" s="547"/>
      <c r="BE91" s="547"/>
      <c r="BF91" s="548"/>
      <c r="BG91" s="444" t="str">
        <f t="shared" si="45"/>
        <v>n.é.</v>
      </c>
      <c r="BH91" s="445"/>
    </row>
    <row r="92" spans="1:60" s="3" customFormat="1" ht="20.100000000000001" customHeight="1">
      <c r="A92" s="464" t="s">
        <v>508</v>
      </c>
      <c r="B92" s="465"/>
      <c r="C92" s="498" t="s">
        <v>753</v>
      </c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  <c r="R92" s="499"/>
      <c r="S92" s="499"/>
      <c r="T92" s="499"/>
      <c r="U92" s="499"/>
      <c r="V92" s="499"/>
      <c r="W92" s="499"/>
      <c r="X92" s="499"/>
      <c r="Y92" s="499"/>
      <c r="Z92" s="499"/>
      <c r="AA92" s="499"/>
      <c r="AB92" s="500"/>
      <c r="AC92" s="469" t="s">
        <v>369</v>
      </c>
      <c r="AD92" s="470"/>
      <c r="AE92" s="461">
        <f>AE75+AE80+SUM(AE83:AH88)+AE91</f>
        <v>43359</v>
      </c>
      <c r="AF92" s="462"/>
      <c r="AG92" s="462"/>
      <c r="AH92" s="463"/>
      <c r="AI92" s="461">
        <f t="shared" ref="AI92" si="62">AI75+AI80+SUM(AI83:AL88)+AI91</f>
        <v>0</v>
      </c>
      <c r="AJ92" s="462"/>
      <c r="AK92" s="462"/>
      <c r="AL92" s="463"/>
      <c r="AM92" s="461">
        <f t="shared" ref="AM92" si="63">AM75+AM80+SUM(AM83:AP88)+AM91</f>
        <v>0</v>
      </c>
      <c r="AN92" s="462"/>
      <c r="AO92" s="462"/>
      <c r="AP92" s="463"/>
      <c r="AQ92" s="458" t="s">
        <v>920</v>
      </c>
      <c r="AR92" s="459"/>
      <c r="AS92" s="459"/>
      <c r="AT92" s="460"/>
      <c r="AU92" s="461">
        <f t="shared" ref="AU92" si="64">AU75+AU80+SUM(AU83:AX88)+AU91</f>
        <v>0</v>
      </c>
      <c r="AV92" s="462"/>
      <c r="AW92" s="462"/>
      <c r="AX92" s="463"/>
      <c r="AY92" s="458" t="s">
        <v>920</v>
      </c>
      <c r="AZ92" s="459"/>
      <c r="BA92" s="459"/>
      <c r="BB92" s="460"/>
      <c r="BC92" s="461">
        <f t="shared" ref="BC92" si="65">BC75+BC80+SUM(BC83:BF88)+BC91</f>
        <v>0</v>
      </c>
      <c r="BD92" s="462"/>
      <c r="BE92" s="462"/>
      <c r="BF92" s="463"/>
      <c r="BG92" s="444" t="str">
        <f t="shared" si="45"/>
        <v>n.é.</v>
      </c>
      <c r="BH92" s="445"/>
    </row>
    <row r="93" spans="1:60" ht="20.100000000000001" customHeight="1">
      <c r="A93" s="372" t="s">
        <v>509</v>
      </c>
      <c r="B93" s="373"/>
      <c r="C93" s="397" t="s">
        <v>904</v>
      </c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9"/>
      <c r="AC93" s="377" t="s">
        <v>371</v>
      </c>
      <c r="AD93" s="378"/>
      <c r="AE93" s="471"/>
      <c r="AF93" s="472"/>
      <c r="AG93" s="472"/>
      <c r="AH93" s="473"/>
      <c r="AI93" s="471"/>
      <c r="AJ93" s="472"/>
      <c r="AK93" s="472"/>
      <c r="AL93" s="473"/>
      <c r="AM93" s="471"/>
      <c r="AN93" s="472"/>
      <c r="AO93" s="472"/>
      <c r="AP93" s="473"/>
      <c r="AQ93" s="474" t="s">
        <v>920</v>
      </c>
      <c r="AR93" s="475"/>
      <c r="AS93" s="475"/>
      <c r="AT93" s="476"/>
      <c r="AU93" s="471"/>
      <c r="AV93" s="472"/>
      <c r="AW93" s="472"/>
      <c r="AX93" s="473"/>
      <c r="AY93" s="474" t="s">
        <v>920</v>
      </c>
      <c r="AZ93" s="475"/>
      <c r="BA93" s="475"/>
      <c r="BB93" s="476"/>
      <c r="BC93" s="471"/>
      <c r="BD93" s="472"/>
      <c r="BE93" s="472"/>
      <c r="BF93" s="473"/>
      <c r="BG93" s="441" t="str">
        <f t="shared" si="45"/>
        <v>n.é.</v>
      </c>
      <c r="BH93" s="442"/>
    </row>
    <row r="94" spans="1:60" ht="20.100000000000001" customHeight="1">
      <c r="A94" s="372" t="s">
        <v>510</v>
      </c>
      <c r="B94" s="373"/>
      <c r="C94" s="397" t="s">
        <v>372</v>
      </c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9"/>
      <c r="AC94" s="377" t="s">
        <v>373</v>
      </c>
      <c r="AD94" s="378"/>
      <c r="AE94" s="471"/>
      <c r="AF94" s="472"/>
      <c r="AG94" s="472"/>
      <c r="AH94" s="473"/>
      <c r="AI94" s="471"/>
      <c r="AJ94" s="472"/>
      <c r="AK94" s="472"/>
      <c r="AL94" s="473"/>
      <c r="AM94" s="471"/>
      <c r="AN94" s="472"/>
      <c r="AO94" s="472"/>
      <c r="AP94" s="473"/>
      <c r="AQ94" s="474" t="s">
        <v>920</v>
      </c>
      <c r="AR94" s="475"/>
      <c r="AS94" s="475"/>
      <c r="AT94" s="476"/>
      <c r="AU94" s="471"/>
      <c r="AV94" s="472"/>
      <c r="AW94" s="472"/>
      <c r="AX94" s="473"/>
      <c r="AY94" s="474" t="s">
        <v>920</v>
      </c>
      <c r="AZ94" s="475"/>
      <c r="BA94" s="475"/>
      <c r="BB94" s="476"/>
      <c r="BC94" s="471"/>
      <c r="BD94" s="472"/>
      <c r="BE94" s="472"/>
      <c r="BF94" s="473"/>
      <c r="BG94" s="441" t="str">
        <f t="shared" si="45"/>
        <v>n.é.</v>
      </c>
      <c r="BH94" s="442"/>
    </row>
    <row r="95" spans="1:60" ht="20.100000000000001" customHeight="1">
      <c r="A95" s="372" t="s">
        <v>511</v>
      </c>
      <c r="B95" s="373"/>
      <c r="C95" s="374" t="s">
        <v>374</v>
      </c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375"/>
      <c r="O95" s="375"/>
      <c r="P95" s="375"/>
      <c r="Q95" s="375"/>
      <c r="R95" s="375"/>
      <c r="S95" s="375"/>
      <c r="T95" s="375"/>
      <c r="U95" s="375"/>
      <c r="V95" s="375"/>
      <c r="W95" s="375"/>
      <c r="X95" s="375"/>
      <c r="Y95" s="375"/>
      <c r="Z95" s="375"/>
      <c r="AA95" s="375"/>
      <c r="AB95" s="376"/>
      <c r="AC95" s="377" t="s">
        <v>375</v>
      </c>
      <c r="AD95" s="378"/>
      <c r="AE95" s="471"/>
      <c r="AF95" s="472"/>
      <c r="AG95" s="472"/>
      <c r="AH95" s="473"/>
      <c r="AI95" s="471"/>
      <c r="AJ95" s="472"/>
      <c r="AK95" s="472"/>
      <c r="AL95" s="473"/>
      <c r="AM95" s="471"/>
      <c r="AN95" s="472"/>
      <c r="AO95" s="472"/>
      <c r="AP95" s="473"/>
      <c r="AQ95" s="474" t="s">
        <v>920</v>
      </c>
      <c r="AR95" s="475"/>
      <c r="AS95" s="475"/>
      <c r="AT95" s="476"/>
      <c r="AU95" s="471"/>
      <c r="AV95" s="472"/>
      <c r="AW95" s="472"/>
      <c r="AX95" s="473"/>
      <c r="AY95" s="474" t="s">
        <v>920</v>
      </c>
      <c r="AZ95" s="475"/>
      <c r="BA95" s="475"/>
      <c r="BB95" s="476"/>
      <c r="BC95" s="471"/>
      <c r="BD95" s="472"/>
      <c r="BE95" s="472"/>
      <c r="BF95" s="473"/>
      <c r="BG95" s="441" t="str">
        <f t="shared" si="45"/>
        <v>n.é.</v>
      </c>
      <c r="BH95" s="442"/>
    </row>
    <row r="96" spans="1:60" ht="20.100000000000001" customHeight="1">
      <c r="A96" s="372" t="s">
        <v>512</v>
      </c>
      <c r="B96" s="373"/>
      <c r="C96" s="374" t="s">
        <v>757</v>
      </c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6"/>
      <c r="AC96" s="377" t="s">
        <v>376</v>
      </c>
      <c r="AD96" s="378"/>
      <c r="AE96" s="471"/>
      <c r="AF96" s="472"/>
      <c r="AG96" s="472"/>
      <c r="AH96" s="473"/>
      <c r="AI96" s="471"/>
      <c r="AJ96" s="472"/>
      <c r="AK96" s="472"/>
      <c r="AL96" s="473"/>
      <c r="AM96" s="471"/>
      <c r="AN96" s="472"/>
      <c r="AO96" s="472"/>
      <c r="AP96" s="473"/>
      <c r="AQ96" s="474" t="s">
        <v>920</v>
      </c>
      <c r="AR96" s="475"/>
      <c r="AS96" s="475"/>
      <c r="AT96" s="476"/>
      <c r="AU96" s="471"/>
      <c r="AV96" s="472"/>
      <c r="AW96" s="472"/>
      <c r="AX96" s="473"/>
      <c r="AY96" s="474" t="s">
        <v>920</v>
      </c>
      <c r="AZ96" s="475"/>
      <c r="BA96" s="475"/>
      <c r="BB96" s="476"/>
      <c r="BC96" s="471"/>
      <c r="BD96" s="472"/>
      <c r="BE96" s="472"/>
      <c r="BF96" s="473"/>
      <c r="BG96" s="441" t="str">
        <f t="shared" si="45"/>
        <v>n.é.</v>
      </c>
      <c r="BH96" s="442"/>
    </row>
    <row r="97" spans="1:60" ht="20.100000000000001" customHeight="1">
      <c r="A97" s="372" t="s">
        <v>513</v>
      </c>
      <c r="B97" s="373"/>
      <c r="C97" s="374" t="s">
        <v>756</v>
      </c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6"/>
      <c r="AC97" s="377" t="s">
        <v>758</v>
      </c>
      <c r="AD97" s="378"/>
      <c r="AE97" s="471"/>
      <c r="AF97" s="472"/>
      <c r="AG97" s="472"/>
      <c r="AH97" s="473"/>
      <c r="AI97" s="471"/>
      <c r="AJ97" s="472"/>
      <c r="AK97" s="472"/>
      <c r="AL97" s="473"/>
      <c r="AM97" s="471"/>
      <c r="AN97" s="472"/>
      <c r="AO97" s="472"/>
      <c r="AP97" s="473"/>
      <c r="AQ97" s="474" t="s">
        <v>920</v>
      </c>
      <c r="AR97" s="475"/>
      <c r="AS97" s="475"/>
      <c r="AT97" s="476"/>
      <c r="AU97" s="471"/>
      <c r="AV97" s="472"/>
      <c r="AW97" s="472"/>
      <c r="AX97" s="473"/>
      <c r="AY97" s="474" t="s">
        <v>920</v>
      </c>
      <c r="AZ97" s="475"/>
      <c r="BA97" s="475"/>
      <c r="BB97" s="476"/>
      <c r="BC97" s="471"/>
      <c r="BD97" s="472"/>
      <c r="BE97" s="472"/>
      <c r="BF97" s="473"/>
      <c r="BG97" s="441" t="str">
        <f t="shared" si="45"/>
        <v>n.é.</v>
      </c>
      <c r="BH97" s="442"/>
    </row>
    <row r="98" spans="1:60" s="3" customFormat="1" ht="20.100000000000001" customHeight="1">
      <c r="A98" s="464" t="s">
        <v>514</v>
      </c>
      <c r="B98" s="465"/>
      <c r="C98" s="466" t="s">
        <v>755</v>
      </c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8"/>
      <c r="AC98" s="469" t="s">
        <v>377</v>
      </c>
      <c r="AD98" s="470"/>
      <c r="AE98" s="461">
        <f>SUM(AE93:AH97)</f>
        <v>0</v>
      </c>
      <c r="AF98" s="462"/>
      <c r="AG98" s="462"/>
      <c r="AH98" s="463"/>
      <c r="AI98" s="461">
        <f t="shared" ref="AI98" si="66">SUM(AI93:AL97)</f>
        <v>0</v>
      </c>
      <c r="AJ98" s="462"/>
      <c r="AK98" s="462"/>
      <c r="AL98" s="463"/>
      <c r="AM98" s="461">
        <f t="shared" ref="AM98" si="67">SUM(AM93:AP97)</f>
        <v>0</v>
      </c>
      <c r="AN98" s="462"/>
      <c r="AO98" s="462"/>
      <c r="AP98" s="463"/>
      <c r="AQ98" s="458" t="s">
        <v>920</v>
      </c>
      <c r="AR98" s="459"/>
      <c r="AS98" s="459"/>
      <c r="AT98" s="460"/>
      <c r="AU98" s="461">
        <f t="shared" ref="AU98" si="68">SUM(AU93:AX97)</f>
        <v>0</v>
      </c>
      <c r="AV98" s="462"/>
      <c r="AW98" s="462"/>
      <c r="AX98" s="463"/>
      <c r="AY98" s="458" t="s">
        <v>920</v>
      </c>
      <c r="AZ98" s="459"/>
      <c r="BA98" s="459"/>
      <c r="BB98" s="460"/>
      <c r="BC98" s="461">
        <f t="shared" ref="BC98" si="69">SUM(BC93:BF97)</f>
        <v>0</v>
      </c>
      <c r="BD98" s="462"/>
      <c r="BE98" s="462"/>
      <c r="BF98" s="463"/>
      <c r="BG98" s="444" t="str">
        <f t="shared" si="45"/>
        <v>n.é.</v>
      </c>
      <c r="BH98" s="445"/>
    </row>
    <row r="99" spans="1:60" s="3" customFormat="1" ht="20.100000000000001" customHeight="1">
      <c r="A99" s="372" t="s">
        <v>515</v>
      </c>
      <c r="B99" s="373"/>
      <c r="C99" s="397" t="s">
        <v>378</v>
      </c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399"/>
      <c r="AC99" s="377" t="s">
        <v>379</v>
      </c>
      <c r="AD99" s="378"/>
      <c r="AE99" s="471"/>
      <c r="AF99" s="472"/>
      <c r="AG99" s="472"/>
      <c r="AH99" s="473"/>
      <c r="AI99" s="471"/>
      <c r="AJ99" s="472"/>
      <c r="AK99" s="472"/>
      <c r="AL99" s="473"/>
      <c r="AM99" s="471"/>
      <c r="AN99" s="472"/>
      <c r="AO99" s="472"/>
      <c r="AP99" s="473"/>
      <c r="AQ99" s="474" t="s">
        <v>920</v>
      </c>
      <c r="AR99" s="475"/>
      <c r="AS99" s="475"/>
      <c r="AT99" s="476"/>
      <c r="AU99" s="471"/>
      <c r="AV99" s="472"/>
      <c r="AW99" s="472"/>
      <c r="AX99" s="473"/>
      <c r="AY99" s="474" t="s">
        <v>920</v>
      </c>
      <c r="AZ99" s="475"/>
      <c r="BA99" s="475"/>
      <c r="BB99" s="476"/>
      <c r="BC99" s="471"/>
      <c r="BD99" s="472"/>
      <c r="BE99" s="472"/>
      <c r="BF99" s="473"/>
      <c r="BG99" s="441" t="str">
        <f t="shared" si="45"/>
        <v>n.é.</v>
      </c>
      <c r="BH99" s="442"/>
    </row>
    <row r="100" spans="1:60" ht="20.100000000000001" customHeight="1">
      <c r="A100" s="372" t="s">
        <v>516</v>
      </c>
      <c r="B100" s="373"/>
      <c r="C100" s="397" t="s">
        <v>762</v>
      </c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9"/>
      <c r="AC100" s="377" t="s">
        <v>760</v>
      </c>
      <c r="AD100" s="378"/>
      <c r="AE100" s="471"/>
      <c r="AF100" s="472"/>
      <c r="AG100" s="472"/>
      <c r="AH100" s="473"/>
      <c r="AI100" s="471"/>
      <c r="AJ100" s="472"/>
      <c r="AK100" s="472"/>
      <c r="AL100" s="473"/>
      <c r="AM100" s="471"/>
      <c r="AN100" s="472"/>
      <c r="AO100" s="472"/>
      <c r="AP100" s="473"/>
      <c r="AQ100" s="474" t="s">
        <v>920</v>
      </c>
      <c r="AR100" s="475"/>
      <c r="AS100" s="475"/>
      <c r="AT100" s="476"/>
      <c r="AU100" s="471"/>
      <c r="AV100" s="472"/>
      <c r="AW100" s="472"/>
      <c r="AX100" s="473"/>
      <c r="AY100" s="474" t="s">
        <v>920</v>
      </c>
      <c r="AZ100" s="475"/>
      <c r="BA100" s="475"/>
      <c r="BB100" s="476"/>
      <c r="BC100" s="471"/>
      <c r="BD100" s="472"/>
      <c r="BE100" s="472"/>
      <c r="BF100" s="473"/>
      <c r="BG100" s="441" t="str">
        <f t="shared" si="45"/>
        <v>n.é.</v>
      </c>
      <c r="BH100" s="442"/>
    </row>
    <row r="101" spans="1:60" s="3" customFormat="1" ht="20.100000000000001" customHeight="1">
      <c r="A101" s="387" t="s">
        <v>517</v>
      </c>
      <c r="B101" s="388"/>
      <c r="C101" s="516" t="s">
        <v>761</v>
      </c>
      <c r="D101" s="517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7"/>
      <c r="W101" s="517"/>
      <c r="X101" s="517"/>
      <c r="Y101" s="517"/>
      <c r="Z101" s="517"/>
      <c r="AA101" s="517"/>
      <c r="AB101" s="518"/>
      <c r="AC101" s="519" t="s">
        <v>380</v>
      </c>
      <c r="AD101" s="520"/>
      <c r="AE101" s="524">
        <f>SUM(AE92,AE98:AH100)</f>
        <v>43359</v>
      </c>
      <c r="AF101" s="525"/>
      <c r="AG101" s="525"/>
      <c r="AH101" s="526"/>
      <c r="AI101" s="524">
        <f t="shared" ref="AI101" si="70">AI92+AI98+AI100+AI99</f>
        <v>0</v>
      </c>
      <c r="AJ101" s="525"/>
      <c r="AK101" s="525"/>
      <c r="AL101" s="526"/>
      <c r="AM101" s="524">
        <f t="shared" ref="AM101" si="71">AM92+AM98+AM100+AM99</f>
        <v>0</v>
      </c>
      <c r="AN101" s="525"/>
      <c r="AO101" s="525"/>
      <c r="AP101" s="526"/>
      <c r="AQ101" s="543" t="s">
        <v>920</v>
      </c>
      <c r="AR101" s="544"/>
      <c r="AS101" s="544"/>
      <c r="AT101" s="545"/>
      <c r="AU101" s="524">
        <f t="shared" ref="AU101" si="72">AU92+AU98+AU100+AU99</f>
        <v>0</v>
      </c>
      <c r="AV101" s="525"/>
      <c r="AW101" s="525"/>
      <c r="AX101" s="526"/>
      <c r="AY101" s="543" t="s">
        <v>920</v>
      </c>
      <c r="AZ101" s="544"/>
      <c r="BA101" s="544"/>
      <c r="BB101" s="545"/>
      <c r="BC101" s="524">
        <f t="shared" ref="BC101" si="73">BC92+BC98+BC100+BC99</f>
        <v>0</v>
      </c>
      <c r="BD101" s="525"/>
      <c r="BE101" s="525"/>
      <c r="BF101" s="526"/>
      <c r="BG101" s="512" t="str">
        <f t="shared" si="45"/>
        <v>n.é.</v>
      </c>
      <c r="BH101" s="513"/>
    </row>
    <row r="102" spans="1:60" s="3" customFormat="1" ht="20.100000000000001" customHeight="1">
      <c r="A102" s="362" t="s">
        <v>518</v>
      </c>
      <c r="B102" s="363"/>
      <c r="C102" s="109" t="s">
        <v>759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1"/>
      <c r="AC102" s="5"/>
      <c r="AD102" s="6"/>
      <c r="AE102" s="535">
        <f>AE71+AE101</f>
        <v>43959</v>
      </c>
      <c r="AF102" s="536"/>
      <c r="AG102" s="536"/>
      <c r="AH102" s="537"/>
      <c r="AI102" s="535">
        <f t="shared" ref="AI102" si="74">AI71+AI101</f>
        <v>0</v>
      </c>
      <c r="AJ102" s="536"/>
      <c r="AK102" s="536"/>
      <c r="AL102" s="537"/>
      <c r="AM102" s="535">
        <f t="shared" ref="AM102" si="75">AM71+AM101</f>
        <v>0</v>
      </c>
      <c r="AN102" s="536"/>
      <c r="AO102" s="536"/>
      <c r="AP102" s="537"/>
      <c r="AQ102" s="538" t="s">
        <v>920</v>
      </c>
      <c r="AR102" s="539"/>
      <c r="AS102" s="539"/>
      <c r="AT102" s="540"/>
      <c r="AU102" s="535">
        <f t="shared" ref="AU102" si="76">AU71+AU101</f>
        <v>0</v>
      </c>
      <c r="AV102" s="536"/>
      <c r="AW102" s="536"/>
      <c r="AX102" s="537"/>
      <c r="AY102" s="538" t="s">
        <v>920</v>
      </c>
      <c r="AZ102" s="539"/>
      <c r="BA102" s="539"/>
      <c r="BB102" s="540"/>
      <c r="BC102" s="535">
        <f t="shared" ref="BC102" si="77">BC71+BC101</f>
        <v>0</v>
      </c>
      <c r="BD102" s="536"/>
      <c r="BE102" s="536"/>
      <c r="BF102" s="537"/>
      <c r="BG102" s="541" t="str">
        <f t="shared" si="45"/>
        <v>n.é.</v>
      </c>
      <c r="BH102" s="542"/>
    </row>
    <row r="103" spans="1:60" ht="20.100000000000001" customHeight="1">
      <c r="A103" s="372" t="s">
        <v>519</v>
      </c>
      <c r="B103" s="373"/>
      <c r="C103" s="495" t="s">
        <v>20</v>
      </c>
      <c r="D103" s="496"/>
      <c r="E103" s="496"/>
      <c r="F103" s="496"/>
      <c r="G103" s="496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7"/>
      <c r="AC103" s="533" t="s">
        <v>51</v>
      </c>
      <c r="AD103" s="534"/>
      <c r="AE103" s="471">
        <v>28208</v>
      </c>
      <c r="AF103" s="450"/>
      <c r="AG103" s="450"/>
      <c r="AH103" s="451"/>
      <c r="AI103" s="449"/>
      <c r="AJ103" s="450"/>
      <c r="AK103" s="450"/>
      <c r="AL103" s="451"/>
      <c r="AM103" s="449"/>
      <c r="AN103" s="450"/>
      <c r="AO103" s="450"/>
      <c r="AP103" s="451"/>
      <c r="AQ103" s="449"/>
      <c r="AR103" s="450"/>
      <c r="AS103" s="450"/>
      <c r="AT103" s="451"/>
      <c r="AU103" s="449"/>
      <c r="AV103" s="450"/>
      <c r="AW103" s="450"/>
      <c r="AX103" s="451"/>
      <c r="AY103" s="449"/>
      <c r="AZ103" s="450"/>
      <c r="BA103" s="450"/>
      <c r="BB103" s="451"/>
      <c r="BC103" s="449"/>
      <c r="BD103" s="450"/>
      <c r="BE103" s="450"/>
      <c r="BF103" s="451"/>
      <c r="BG103" s="452" t="str">
        <f t="shared" si="45"/>
        <v>n.é.</v>
      </c>
      <c r="BH103" s="453"/>
    </row>
    <row r="104" spans="1:60" ht="20.100000000000001" customHeight="1">
      <c r="A104" s="372" t="s">
        <v>520</v>
      </c>
      <c r="B104" s="373"/>
      <c r="C104" s="495" t="s">
        <v>47</v>
      </c>
      <c r="D104" s="496"/>
      <c r="E104" s="496"/>
      <c r="F104" s="496"/>
      <c r="G104" s="496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/>
      <c r="R104" s="496"/>
      <c r="S104" s="496"/>
      <c r="T104" s="496"/>
      <c r="U104" s="496"/>
      <c r="V104" s="496"/>
      <c r="W104" s="496"/>
      <c r="X104" s="496"/>
      <c r="Y104" s="496"/>
      <c r="Z104" s="496"/>
      <c r="AA104" s="496"/>
      <c r="AB104" s="497"/>
      <c r="AC104" s="385" t="s">
        <v>50</v>
      </c>
      <c r="AD104" s="386"/>
      <c r="AE104" s="449"/>
      <c r="AF104" s="450"/>
      <c r="AG104" s="450"/>
      <c r="AH104" s="451"/>
      <c r="AI104" s="449"/>
      <c r="AJ104" s="450"/>
      <c r="AK104" s="450"/>
      <c r="AL104" s="451"/>
      <c r="AM104" s="449"/>
      <c r="AN104" s="450"/>
      <c r="AO104" s="450"/>
      <c r="AP104" s="451"/>
      <c r="AQ104" s="449"/>
      <c r="AR104" s="450"/>
      <c r="AS104" s="450"/>
      <c r="AT104" s="451"/>
      <c r="AU104" s="449"/>
      <c r="AV104" s="450"/>
      <c r="AW104" s="450"/>
      <c r="AX104" s="451"/>
      <c r="AY104" s="449"/>
      <c r="AZ104" s="450"/>
      <c r="BA104" s="450"/>
      <c r="BB104" s="451"/>
      <c r="BC104" s="449"/>
      <c r="BD104" s="450"/>
      <c r="BE104" s="450"/>
      <c r="BF104" s="451"/>
      <c r="BG104" s="452" t="str">
        <f t="shared" si="45"/>
        <v>n.é.</v>
      </c>
      <c r="BH104" s="453"/>
    </row>
    <row r="105" spans="1:60" ht="20.100000000000001" customHeight="1">
      <c r="A105" s="372" t="s">
        <v>521</v>
      </c>
      <c r="B105" s="373"/>
      <c r="C105" s="495" t="s">
        <v>46</v>
      </c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7"/>
      <c r="AC105" s="385" t="s">
        <v>49</v>
      </c>
      <c r="AD105" s="386"/>
      <c r="AE105" s="449"/>
      <c r="AF105" s="450"/>
      <c r="AG105" s="450"/>
      <c r="AH105" s="451"/>
      <c r="AI105" s="449"/>
      <c r="AJ105" s="450"/>
      <c r="AK105" s="450"/>
      <c r="AL105" s="451"/>
      <c r="AM105" s="449"/>
      <c r="AN105" s="450"/>
      <c r="AO105" s="450"/>
      <c r="AP105" s="451"/>
      <c r="AQ105" s="449"/>
      <c r="AR105" s="450"/>
      <c r="AS105" s="450"/>
      <c r="AT105" s="451"/>
      <c r="AU105" s="449"/>
      <c r="AV105" s="450"/>
      <c r="AW105" s="450"/>
      <c r="AX105" s="451"/>
      <c r="AY105" s="449"/>
      <c r="AZ105" s="450"/>
      <c r="BA105" s="450"/>
      <c r="BB105" s="451"/>
      <c r="BC105" s="449"/>
      <c r="BD105" s="450"/>
      <c r="BE105" s="450"/>
      <c r="BF105" s="451"/>
      <c r="BG105" s="452" t="str">
        <f t="shared" si="45"/>
        <v>n.é.</v>
      </c>
      <c r="BH105" s="453"/>
    </row>
    <row r="106" spans="1:60" ht="20.100000000000001" customHeight="1">
      <c r="A106" s="372" t="s">
        <v>523</v>
      </c>
      <c r="B106" s="373"/>
      <c r="C106" s="454" t="s">
        <v>19</v>
      </c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45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6"/>
      <c r="AC106" s="385" t="s">
        <v>48</v>
      </c>
      <c r="AD106" s="386"/>
      <c r="AE106" s="449"/>
      <c r="AF106" s="450"/>
      <c r="AG106" s="450"/>
      <c r="AH106" s="451"/>
      <c r="AI106" s="449"/>
      <c r="AJ106" s="450"/>
      <c r="AK106" s="450"/>
      <c r="AL106" s="451"/>
      <c r="AM106" s="449"/>
      <c r="AN106" s="450"/>
      <c r="AO106" s="450"/>
      <c r="AP106" s="451"/>
      <c r="AQ106" s="449"/>
      <c r="AR106" s="450"/>
      <c r="AS106" s="450"/>
      <c r="AT106" s="451"/>
      <c r="AU106" s="449"/>
      <c r="AV106" s="450"/>
      <c r="AW106" s="450"/>
      <c r="AX106" s="451"/>
      <c r="AY106" s="449"/>
      <c r="AZ106" s="450"/>
      <c r="BA106" s="450"/>
      <c r="BB106" s="451"/>
      <c r="BC106" s="449"/>
      <c r="BD106" s="450"/>
      <c r="BE106" s="450"/>
      <c r="BF106" s="451"/>
      <c r="BG106" s="452" t="str">
        <f t="shared" si="45"/>
        <v>n.é.</v>
      </c>
      <c r="BH106" s="453"/>
    </row>
    <row r="107" spans="1:60" ht="20.100000000000001" customHeight="1">
      <c r="A107" s="372" t="s">
        <v>524</v>
      </c>
      <c r="B107" s="373"/>
      <c r="C107" s="454" t="s">
        <v>16</v>
      </c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455"/>
      <c r="AA107" s="455"/>
      <c r="AB107" s="456"/>
      <c r="AC107" s="385" t="s">
        <v>45</v>
      </c>
      <c r="AD107" s="386"/>
      <c r="AE107" s="449"/>
      <c r="AF107" s="450"/>
      <c r="AG107" s="450"/>
      <c r="AH107" s="451"/>
      <c r="AI107" s="449"/>
      <c r="AJ107" s="450"/>
      <c r="AK107" s="450"/>
      <c r="AL107" s="451"/>
      <c r="AM107" s="449"/>
      <c r="AN107" s="450"/>
      <c r="AO107" s="450"/>
      <c r="AP107" s="451"/>
      <c r="AQ107" s="449"/>
      <c r="AR107" s="450"/>
      <c r="AS107" s="450"/>
      <c r="AT107" s="451"/>
      <c r="AU107" s="449"/>
      <c r="AV107" s="450"/>
      <c r="AW107" s="450"/>
      <c r="AX107" s="451"/>
      <c r="AY107" s="449"/>
      <c r="AZ107" s="450"/>
      <c r="BA107" s="450"/>
      <c r="BB107" s="451"/>
      <c r="BC107" s="449"/>
      <c r="BD107" s="450"/>
      <c r="BE107" s="450"/>
      <c r="BF107" s="451"/>
      <c r="BG107" s="452" t="str">
        <f t="shared" si="45"/>
        <v>n.é.</v>
      </c>
      <c r="BH107" s="453"/>
    </row>
    <row r="108" spans="1:60" ht="20.100000000000001" customHeight="1">
      <c r="A108" s="372" t="s">
        <v>525</v>
      </c>
      <c r="B108" s="373"/>
      <c r="C108" s="454" t="s">
        <v>17</v>
      </c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  <c r="AB108" s="456"/>
      <c r="AC108" s="385" t="s">
        <v>44</v>
      </c>
      <c r="AD108" s="386"/>
      <c r="AE108" s="449"/>
      <c r="AF108" s="450"/>
      <c r="AG108" s="450"/>
      <c r="AH108" s="451"/>
      <c r="AI108" s="449"/>
      <c r="AJ108" s="450"/>
      <c r="AK108" s="450"/>
      <c r="AL108" s="451"/>
      <c r="AM108" s="449"/>
      <c r="AN108" s="450"/>
      <c r="AO108" s="450"/>
      <c r="AP108" s="451"/>
      <c r="AQ108" s="449"/>
      <c r="AR108" s="450"/>
      <c r="AS108" s="450"/>
      <c r="AT108" s="451"/>
      <c r="AU108" s="449"/>
      <c r="AV108" s="450"/>
      <c r="AW108" s="450"/>
      <c r="AX108" s="451"/>
      <c r="AY108" s="449"/>
      <c r="AZ108" s="450"/>
      <c r="BA108" s="450"/>
      <c r="BB108" s="451"/>
      <c r="BC108" s="449"/>
      <c r="BD108" s="450"/>
      <c r="BE108" s="450"/>
      <c r="BF108" s="451"/>
      <c r="BG108" s="452" t="str">
        <f t="shared" si="45"/>
        <v>n.é.</v>
      </c>
      <c r="BH108" s="453"/>
    </row>
    <row r="109" spans="1:60" ht="20.100000000000001" customHeight="1">
      <c r="A109" s="372" t="s">
        <v>526</v>
      </c>
      <c r="B109" s="373"/>
      <c r="C109" s="454" t="s">
        <v>21</v>
      </c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56"/>
      <c r="AC109" s="385" t="s">
        <v>43</v>
      </c>
      <c r="AD109" s="386"/>
      <c r="AE109" s="471">
        <v>1566</v>
      </c>
      <c r="AF109" s="450"/>
      <c r="AG109" s="450"/>
      <c r="AH109" s="451"/>
      <c r="AI109" s="449"/>
      <c r="AJ109" s="450"/>
      <c r="AK109" s="450"/>
      <c r="AL109" s="451"/>
      <c r="AM109" s="449"/>
      <c r="AN109" s="450"/>
      <c r="AO109" s="450"/>
      <c r="AP109" s="451"/>
      <c r="AQ109" s="449"/>
      <c r="AR109" s="450"/>
      <c r="AS109" s="450"/>
      <c r="AT109" s="451"/>
      <c r="AU109" s="449"/>
      <c r="AV109" s="450"/>
      <c r="AW109" s="450"/>
      <c r="AX109" s="451"/>
      <c r="AY109" s="449"/>
      <c r="AZ109" s="450"/>
      <c r="BA109" s="450"/>
      <c r="BB109" s="451"/>
      <c r="BC109" s="449"/>
      <c r="BD109" s="450"/>
      <c r="BE109" s="450"/>
      <c r="BF109" s="451"/>
      <c r="BG109" s="452" t="str">
        <f t="shared" si="45"/>
        <v>n.é.</v>
      </c>
      <c r="BH109" s="453"/>
    </row>
    <row r="110" spans="1:60" ht="20.100000000000001" customHeight="1">
      <c r="A110" s="372" t="s">
        <v>527</v>
      </c>
      <c r="B110" s="373"/>
      <c r="C110" s="454" t="s">
        <v>41</v>
      </c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6"/>
      <c r="AC110" s="385" t="s">
        <v>42</v>
      </c>
      <c r="AD110" s="386"/>
      <c r="AE110" s="449"/>
      <c r="AF110" s="450"/>
      <c r="AG110" s="450"/>
      <c r="AH110" s="451"/>
      <c r="AI110" s="449"/>
      <c r="AJ110" s="450"/>
      <c r="AK110" s="450"/>
      <c r="AL110" s="451"/>
      <c r="AM110" s="449"/>
      <c r="AN110" s="450"/>
      <c r="AO110" s="450"/>
      <c r="AP110" s="451"/>
      <c r="AQ110" s="449"/>
      <c r="AR110" s="450"/>
      <c r="AS110" s="450"/>
      <c r="AT110" s="451"/>
      <c r="AU110" s="449"/>
      <c r="AV110" s="450"/>
      <c r="AW110" s="450"/>
      <c r="AX110" s="451"/>
      <c r="AY110" s="449"/>
      <c r="AZ110" s="450"/>
      <c r="BA110" s="450"/>
      <c r="BB110" s="451"/>
      <c r="BC110" s="449"/>
      <c r="BD110" s="450"/>
      <c r="BE110" s="450"/>
      <c r="BF110" s="451"/>
      <c r="BG110" s="452" t="str">
        <f t="shared" si="45"/>
        <v>n.é.</v>
      </c>
      <c r="BH110" s="453"/>
    </row>
    <row r="111" spans="1:60" ht="20.100000000000001" customHeight="1">
      <c r="A111" s="372" t="s">
        <v>528</v>
      </c>
      <c r="B111" s="373"/>
      <c r="C111" s="397" t="s">
        <v>18</v>
      </c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98"/>
      <c r="AA111" s="398"/>
      <c r="AB111" s="399"/>
      <c r="AC111" s="385" t="s">
        <v>40</v>
      </c>
      <c r="AD111" s="386"/>
      <c r="AE111" s="449"/>
      <c r="AF111" s="450"/>
      <c r="AG111" s="450"/>
      <c r="AH111" s="451"/>
      <c r="AI111" s="449"/>
      <c r="AJ111" s="450"/>
      <c r="AK111" s="450"/>
      <c r="AL111" s="451"/>
      <c r="AM111" s="449"/>
      <c r="AN111" s="450"/>
      <c r="AO111" s="450"/>
      <c r="AP111" s="451"/>
      <c r="AQ111" s="449"/>
      <c r="AR111" s="450"/>
      <c r="AS111" s="450"/>
      <c r="AT111" s="451"/>
      <c r="AU111" s="449"/>
      <c r="AV111" s="450"/>
      <c r="AW111" s="450"/>
      <c r="AX111" s="451"/>
      <c r="AY111" s="449"/>
      <c r="AZ111" s="450"/>
      <c r="BA111" s="450"/>
      <c r="BB111" s="451"/>
      <c r="BC111" s="449"/>
      <c r="BD111" s="450"/>
      <c r="BE111" s="450"/>
      <c r="BF111" s="451"/>
      <c r="BG111" s="452" t="str">
        <f t="shared" si="45"/>
        <v>n.é.</v>
      </c>
      <c r="BH111" s="453"/>
    </row>
    <row r="112" spans="1:60" ht="20.100000000000001" customHeight="1">
      <c r="A112" s="372" t="s">
        <v>529</v>
      </c>
      <c r="B112" s="373"/>
      <c r="C112" s="397" t="s">
        <v>37</v>
      </c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98"/>
      <c r="AA112" s="398"/>
      <c r="AB112" s="399"/>
      <c r="AC112" s="385" t="s">
        <v>39</v>
      </c>
      <c r="AD112" s="386"/>
      <c r="AE112" s="449"/>
      <c r="AF112" s="450"/>
      <c r="AG112" s="450"/>
      <c r="AH112" s="451"/>
      <c r="AI112" s="449"/>
      <c r="AJ112" s="450"/>
      <c r="AK112" s="450"/>
      <c r="AL112" s="451"/>
      <c r="AM112" s="449"/>
      <c r="AN112" s="450"/>
      <c r="AO112" s="450"/>
      <c r="AP112" s="451"/>
      <c r="AQ112" s="449"/>
      <c r="AR112" s="450"/>
      <c r="AS112" s="450"/>
      <c r="AT112" s="451"/>
      <c r="AU112" s="449"/>
      <c r="AV112" s="450"/>
      <c r="AW112" s="450"/>
      <c r="AX112" s="451"/>
      <c r="AY112" s="449"/>
      <c r="AZ112" s="450"/>
      <c r="BA112" s="450"/>
      <c r="BB112" s="451"/>
      <c r="BC112" s="449"/>
      <c r="BD112" s="450"/>
      <c r="BE112" s="450"/>
      <c r="BF112" s="451"/>
      <c r="BG112" s="452" t="str">
        <f t="shared" si="45"/>
        <v>n.é.</v>
      </c>
      <c r="BH112" s="453"/>
    </row>
    <row r="113" spans="1:60" ht="20.100000000000001" customHeight="1">
      <c r="A113" s="372" t="s">
        <v>530</v>
      </c>
      <c r="B113" s="373"/>
      <c r="C113" s="397" t="s">
        <v>36</v>
      </c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398"/>
      <c r="AA113" s="398"/>
      <c r="AB113" s="399"/>
      <c r="AC113" s="385" t="s">
        <v>38</v>
      </c>
      <c r="AD113" s="386"/>
      <c r="AE113" s="449"/>
      <c r="AF113" s="450"/>
      <c r="AG113" s="450"/>
      <c r="AH113" s="451"/>
      <c r="AI113" s="449"/>
      <c r="AJ113" s="450"/>
      <c r="AK113" s="450"/>
      <c r="AL113" s="451"/>
      <c r="AM113" s="449"/>
      <c r="AN113" s="450"/>
      <c r="AO113" s="450"/>
      <c r="AP113" s="451"/>
      <c r="AQ113" s="449"/>
      <c r="AR113" s="450"/>
      <c r="AS113" s="450"/>
      <c r="AT113" s="451"/>
      <c r="AU113" s="449"/>
      <c r="AV113" s="450"/>
      <c r="AW113" s="450"/>
      <c r="AX113" s="451"/>
      <c r="AY113" s="449"/>
      <c r="AZ113" s="450"/>
      <c r="BA113" s="450"/>
      <c r="BB113" s="451"/>
      <c r="BC113" s="449"/>
      <c r="BD113" s="450"/>
      <c r="BE113" s="450"/>
      <c r="BF113" s="451"/>
      <c r="BG113" s="452" t="str">
        <f t="shared" si="45"/>
        <v>n.é.</v>
      </c>
      <c r="BH113" s="453"/>
    </row>
    <row r="114" spans="1:60" s="2" customFormat="1" ht="20.100000000000001" customHeight="1">
      <c r="A114" s="372" t="s">
        <v>531</v>
      </c>
      <c r="B114" s="373"/>
      <c r="C114" s="397" t="s">
        <v>35</v>
      </c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398"/>
      <c r="AA114" s="398"/>
      <c r="AB114" s="399"/>
      <c r="AC114" s="385" t="s">
        <v>34</v>
      </c>
      <c r="AD114" s="386"/>
      <c r="AE114" s="449"/>
      <c r="AF114" s="450"/>
      <c r="AG114" s="450"/>
      <c r="AH114" s="451"/>
      <c r="AI114" s="449"/>
      <c r="AJ114" s="450"/>
      <c r="AK114" s="450"/>
      <c r="AL114" s="451"/>
      <c r="AM114" s="449"/>
      <c r="AN114" s="450"/>
      <c r="AO114" s="450"/>
      <c r="AP114" s="451"/>
      <c r="AQ114" s="449"/>
      <c r="AR114" s="450"/>
      <c r="AS114" s="450"/>
      <c r="AT114" s="451"/>
      <c r="AU114" s="449"/>
      <c r="AV114" s="450"/>
      <c r="AW114" s="450"/>
      <c r="AX114" s="451"/>
      <c r="AY114" s="449"/>
      <c r="AZ114" s="450"/>
      <c r="BA114" s="450"/>
      <c r="BB114" s="451"/>
      <c r="BC114" s="449"/>
      <c r="BD114" s="450"/>
      <c r="BE114" s="450"/>
      <c r="BF114" s="451"/>
      <c r="BG114" s="452" t="str">
        <f t="shared" si="45"/>
        <v>n.é.</v>
      </c>
      <c r="BH114" s="453"/>
    </row>
    <row r="115" spans="1:60" s="2" customFormat="1" ht="20.100000000000001" customHeight="1">
      <c r="A115" s="372" t="s">
        <v>532</v>
      </c>
      <c r="B115" s="373"/>
      <c r="C115" s="397" t="s">
        <v>25</v>
      </c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  <c r="AA115" s="398"/>
      <c r="AB115" s="399"/>
      <c r="AC115" s="385" t="s">
        <v>33</v>
      </c>
      <c r="AD115" s="386"/>
      <c r="AE115" s="449"/>
      <c r="AF115" s="450"/>
      <c r="AG115" s="450"/>
      <c r="AH115" s="451"/>
      <c r="AI115" s="449"/>
      <c r="AJ115" s="450"/>
      <c r="AK115" s="450"/>
      <c r="AL115" s="451"/>
      <c r="AM115" s="449"/>
      <c r="AN115" s="450"/>
      <c r="AO115" s="450"/>
      <c r="AP115" s="451"/>
      <c r="AQ115" s="449"/>
      <c r="AR115" s="450"/>
      <c r="AS115" s="450"/>
      <c r="AT115" s="451"/>
      <c r="AU115" s="449"/>
      <c r="AV115" s="450"/>
      <c r="AW115" s="450"/>
      <c r="AX115" s="451"/>
      <c r="AY115" s="449"/>
      <c r="AZ115" s="450"/>
      <c r="BA115" s="450"/>
      <c r="BB115" s="451"/>
      <c r="BC115" s="449"/>
      <c r="BD115" s="450"/>
      <c r="BE115" s="450"/>
      <c r="BF115" s="451"/>
      <c r="BG115" s="452" t="str">
        <f t="shared" si="45"/>
        <v>n.é.</v>
      </c>
      <c r="BH115" s="453"/>
    </row>
    <row r="116" spans="1:60" s="2" customFormat="1" ht="20.100000000000001" customHeight="1">
      <c r="A116" s="464" t="s">
        <v>533</v>
      </c>
      <c r="B116" s="465"/>
      <c r="C116" s="530" t="s">
        <v>908</v>
      </c>
      <c r="D116" s="531"/>
      <c r="E116" s="531"/>
      <c r="F116" s="531"/>
      <c r="G116" s="531"/>
      <c r="H116" s="531"/>
      <c r="I116" s="531"/>
      <c r="J116" s="531"/>
      <c r="K116" s="531"/>
      <c r="L116" s="531"/>
      <c r="M116" s="531"/>
      <c r="N116" s="531"/>
      <c r="O116" s="531"/>
      <c r="P116" s="531"/>
      <c r="Q116" s="531"/>
      <c r="R116" s="531"/>
      <c r="S116" s="531"/>
      <c r="T116" s="531"/>
      <c r="U116" s="531"/>
      <c r="V116" s="531"/>
      <c r="W116" s="531"/>
      <c r="X116" s="531"/>
      <c r="Y116" s="531"/>
      <c r="Z116" s="531"/>
      <c r="AA116" s="531"/>
      <c r="AB116" s="532"/>
      <c r="AC116" s="501" t="s">
        <v>27</v>
      </c>
      <c r="AD116" s="502"/>
      <c r="AE116" s="461">
        <f>SUM(AE103:AH115)</f>
        <v>29774</v>
      </c>
      <c r="AF116" s="462"/>
      <c r="AG116" s="462"/>
      <c r="AH116" s="463"/>
      <c r="AI116" s="461">
        <f t="shared" ref="AI116" si="78">SUM(AI103:AL115)</f>
        <v>0</v>
      </c>
      <c r="AJ116" s="462"/>
      <c r="AK116" s="462"/>
      <c r="AL116" s="463"/>
      <c r="AM116" s="461">
        <f t="shared" ref="AM116" si="79">SUM(AM103:AP115)</f>
        <v>0</v>
      </c>
      <c r="AN116" s="462"/>
      <c r="AO116" s="462"/>
      <c r="AP116" s="463"/>
      <c r="AQ116" s="461">
        <f t="shared" ref="AQ116" si="80">SUM(AQ103:AT115)</f>
        <v>0</v>
      </c>
      <c r="AR116" s="462"/>
      <c r="AS116" s="462"/>
      <c r="AT116" s="463"/>
      <c r="AU116" s="461">
        <f t="shared" ref="AU116" si="81">SUM(AU103:AX115)</f>
        <v>0</v>
      </c>
      <c r="AV116" s="462"/>
      <c r="AW116" s="462"/>
      <c r="AX116" s="463"/>
      <c r="AY116" s="461">
        <f t="shared" ref="AY116" si="82">SUM(AY103:BB115)</f>
        <v>0</v>
      </c>
      <c r="AZ116" s="462"/>
      <c r="BA116" s="462"/>
      <c r="BB116" s="463"/>
      <c r="BC116" s="461">
        <f t="shared" ref="BC116" si="83">SUM(BC103:BF115)</f>
        <v>0</v>
      </c>
      <c r="BD116" s="462"/>
      <c r="BE116" s="462"/>
      <c r="BF116" s="463"/>
      <c r="BG116" s="444" t="str">
        <f t="shared" si="45"/>
        <v>n.é.</v>
      </c>
      <c r="BH116" s="445"/>
    </row>
    <row r="117" spans="1:60" ht="20.100000000000001" customHeight="1">
      <c r="A117" s="372" t="s">
        <v>534</v>
      </c>
      <c r="B117" s="373"/>
      <c r="C117" s="397" t="s">
        <v>22</v>
      </c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398"/>
      <c r="AA117" s="398"/>
      <c r="AB117" s="399"/>
      <c r="AC117" s="385" t="s">
        <v>28</v>
      </c>
      <c r="AD117" s="386"/>
      <c r="AE117" s="471"/>
      <c r="AF117" s="450"/>
      <c r="AG117" s="450"/>
      <c r="AH117" s="451"/>
      <c r="AI117" s="449"/>
      <c r="AJ117" s="450"/>
      <c r="AK117" s="450"/>
      <c r="AL117" s="451"/>
      <c r="AM117" s="449"/>
      <c r="AN117" s="450"/>
      <c r="AO117" s="450"/>
      <c r="AP117" s="451"/>
      <c r="AQ117" s="449"/>
      <c r="AR117" s="450"/>
      <c r="AS117" s="450"/>
      <c r="AT117" s="451"/>
      <c r="AU117" s="449"/>
      <c r="AV117" s="450"/>
      <c r="AW117" s="450"/>
      <c r="AX117" s="451"/>
      <c r="AY117" s="449"/>
      <c r="AZ117" s="450"/>
      <c r="BA117" s="450"/>
      <c r="BB117" s="451"/>
      <c r="BC117" s="449"/>
      <c r="BD117" s="450"/>
      <c r="BE117" s="450"/>
      <c r="BF117" s="451"/>
      <c r="BG117" s="452" t="str">
        <f t="shared" si="45"/>
        <v>n.é.</v>
      </c>
      <c r="BH117" s="453"/>
    </row>
    <row r="118" spans="1:60" ht="20.100000000000001" customHeight="1">
      <c r="A118" s="372" t="s">
        <v>535</v>
      </c>
      <c r="B118" s="373"/>
      <c r="C118" s="397" t="s">
        <v>426</v>
      </c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398"/>
      <c r="AA118" s="398"/>
      <c r="AB118" s="399"/>
      <c r="AC118" s="385" t="s">
        <v>29</v>
      </c>
      <c r="AD118" s="386"/>
      <c r="AE118" s="449"/>
      <c r="AF118" s="450"/>
      <c r="AG118" s="450"/>
      <c r="AH118" s="451"/>
      <c r="AI118" s="449"/>
      <c r="AJ118" s="450"/>
      <c r="AK118" s="450"/>
      <c r="AL118" s="451"/>
      <c r="AM118" s="449"/>
      <c r="AN118" s="450"/>
      <c r="AO118" s="450"/>
      <c r="AP118" s="451"/>
      <c r="AQ118" s="449"/>
      <c r="AR118" s="450"/>
      <c r="AS118" s="450"/>
      <c r="AT118" s="451"/>
      <c r="AU118" s="449"/>
      <c r="AV118" s="450"/>
      <c r="AW118" s="450"/>
      <c r="AX118" s="451"/>
      <c r="AY118" s="449"/>
      <c r="AZ118" s="450"/>
      <c r="BA118" s="450"/>
      <c r="BB118" s="451"/>
      <c r="BC118" s="449"/>
      <c r="BD118" s="450"/>
      <c r="BE118" s="450"/>
      <c r="BF118" s="451"/>
      <c r="BG118" s="452" t="str">
        <f t="shared" si="45"/>
        <v>n.é.</v>
      </c>
      <c r="BH118" s="453"/>
    </row>
    <row r="119" spans="1:60" ht="20.100000000000001" customHeight="1">
      <c r="A119" s="372" t="s">
        <v>536</v>
      </c>
      <c r="B119" s="373"/>
      <c r="C119" s="374" t="s">
        <v>23</v>
      </c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6"/>
      <c r="AC119" s="385" t="s">
        <v>30</v>
      </c>
      <c r="AD119" s="386"/>
      <c r="AE119" s="471"/>
      <c r="AF119" s="450"/>
      <c r="AG119" s="450"/>
      <c r="AH119" s="451"/>
      <c r="AI119" s="449"/>
      <c r="AJ119" s="450"/>
      <c r="AK119" s="450"/>
      <c r="AL119" s="451"/>
      <c r="AM119" s="449"/>
      <c r="AN119" s="450"/>
      <c r="AO119" s="450"/>
      <c r="AP119" s="451"/>
      <c r="AQ119" s="449"/>
      <c r="AR119" s="450"/>
      <c r="AS119" s="450"/>
      <c r="AT119" s="451"/>
      <c r="AU119" s="449"/>
      <c r="AV119" s="450"/>
      <c r="AW119" s="450"/>
      <c r="AX119" s="451"/>
      <c r="AY119" s="449"/>
      <c r="AZ119" s="450"/>
      <c r="BA119" s="450"/>
      <c r="BB119" s="451"/>
      <c r="BC119" s="449"/>
      <c r="BD119" s="450"/>
      <c r="BE119" s="450"/>
      <c r="BF119" s="451"/>
      <c r="BG119" s="452" t="str">
        <f t="shared" si="45"/>
        <v>n.é.</v>
      </c>
      <c r="BH119" s="453"/>
    </row>
    <row r="120" spans="1:60" ht="20.100000000000001" customHeight="1">
      <c r="A120" s="464" t="s">
        <v>537</v>
      </c>
      <c r="B120" s="465"/>
      <c r="C120" s="498" t="s">
        <v>909</v>
      </c>
      <c r="D120" s="499"/>
      <c r="E120" s="499"/>
      <c r="F120" s="499"/>
      <c r="G120" s="499"/>
      <c r="H120" s="499"/>
      <c r="I120" s="499"/>
      <c r="J120" s="499"/>
      <c r="K120" s="499"/>
      <c r="L120" s="499"/>
      <c r="M120" s="499"/>
      <c r="N120" s="499"/>
      <c r="O120" s="499"/>
      <c r="P120" s="499"/>
      <c r="Q120" s="499"/>
      <c r="R120" s="499"/>
      <c r="S120" s="499"/>
      <c r="T120" s="499"/>
      <c r="U120" s="499"/>
      <c r="V120" s="499"/>
      <c r="W120" s="499"/>
      <c r="X120" s="499"/>
      <c r="Y120" s="499"/>
      <c r="Z120" s="499"/>
      <c r="AA120" s="499"/>
      <c r="AB120" s="500"/>
      <c r="AC120" s="501" t="s">
        <v>31</v>
      </c>
      <c r="AD120" s="502"/>
      <c r="AE120" s="461">
        <f>SUM(AE117:AH119)</f>
        <v>0</v>
      </c>
      <c r="AF120" s="462"/>
      <c r="AG120" s="462"/>
      <c r="AH120" s="463"/>
      <c r="AI120" s="461">
        <f t="shared" ref="AI120" si="84">SUM(AI117:AL119)</f>
        <v>0</v>
      </c>
      <c r="AJ120" s="462"/>
      <c r="AK120" s="462"/>
      <c r="AL120" s="463"/>
      <c r="AM120" s="461">
        <f t="shared" ref="AM120" si="85">SUM(AM117:AP119)</f>
        <v>0</v>
      </c>
      <c r="AN120" s="462"/>
      <c r="AO120" s="462"/>
      <c r="AP120" s="463"/>
      <c r="AQ120" s="461">
        <f t="shared" ref="AQ120" si="86">SUM(AQ117:AT119)</f>
        <v>0</v>
      </c>
      <c r="AR120" s="462"/>
      <c r="AS120" s="462"/>
      <c r="AT120" s="463"/>
      <c r="AU120" s="461">
        <f t="shared" ref="AU120" si="87">SUM(AU117:AX119)</f>
        <v>0</v>
      </c>
      <c r="AV120" s="462"/>
      <c r="AW120" s="462"/>
      <c r="AX120" s="463"/>
      <c r="AY120" s="461">
        <f t="shared" ref="AY120" si="88">SUM(AY117:BB119)</f>
        <v>0</v>
      </c>
      <c r="AZ120" s="462"/>
      <c r="BA120" s="462"/>
      <c r="BB120" s="463"/>
      <c r="BC120" s="461">
        <f t="shared" ref="BC120" si="89">SUM(BC117:BF119)</f>
        <v>0</v>
      </c>
      <c r="BD120" s="462"/>
      <c r="BE120" s="462"/>
      <c r="BF120" s="463"/>
      <c r="BG120" s="444" t="str">
        <f t="shared" si="45"/>
        <v>n.é.</v>
      </c>
      <c r="BH120" s="445"/>
    </row>
    <row r="121" spans="1:60" ht="20.100000000000001" customHeight="1">
      <c r="A121" s="464" t="s">
        <v>538</v>
      </c>
      <c r="B121" s="465"/>
      <c r="C121" s="530" t="s">
        <v>910</v>
      </c>
      <c r="D121" s="531"/>
      <c r="E121" s="531"/>
      <c r="F121" s="531"/>
      <c r="G121" s="531"/>
      <c r="H121" s="531"/>
      <c r="I121" s="531"/>
      <c r="J121" s="531"/>
      <c r="K121" s="531"/>
      <c r="L121" s="531"/>
      <c r="M121" s="531"/>
      <c r="N121" s="531"/>
      <c r="O121" s="531"/>
      <c r="P121" s="531"/>
      <c r="Q121" s="531"/>
      <c r="R121" s="531"/>
      <c r="S121" s="531"/>
      <c r="T121" s="531"/>
      <c r="U121" s="531"/>
      <c r="V121" s="531"/>
      <c r="W121" s="531"/>
      <c r="X121" s="531"/>
      <c r="Y121" s="531"/>
      <c r="Z121" s="531"/>
      <c r="AA121" s="531"/>
      <c r="AB121" s="532"/>
      <c r="AC121" s="501" t="s">
        <v>32</v>
      </c>
      <c r="AD121" s="502"/>
      <c r="AE121" s="461">
        <f>AE116+AE120</f>
        <v>29774</v>
      </c>
      <c r="AF121" s="462"/>
      <c r="AG121" s="462"/>
      <c r="AH121" s="463"/>
      <c r="AI121" s="461">
        <f t="shared" ref="AI121" si="90">AI116+AI120</f>
        <v>0</v>
      </c>
      <c r="AJ121" s="462"/>
      <c r="AK121" s="462"/>
      <c r="AL121" s="463"/>
      <c r="AM121" s="461">
        <f t="shared" ref="AM121" si="91">AM116+AM120</f>
        <v>0</v>
      </c>
      <c r="AN121" s="462"/>
      <c r="AO121" s="462"/>
      <c r="AP121" s="463"/>
      <c r="AQ121" s="461">
        <f t="shared" ref="AQ121" si="92">AQ116+AQ120</f>
        <v>0</v>
      </c>
      <c r="AR121" s="462"/>
      <c r="AS121" s="462"/>
      <c r="AT121" s="463"/>
      <c r="AU121" s="461">
        <f t="shared" ref="AU121" si="93">AU116+AU120</f>
        <v>0</v>
      </c>
      <c r="AV121" s="462"/>
      <c r="AW121" s="462"/>
      <c r="AX121" s="463"/>
      <c r="AY121" s="461">
        <f t="shared" ref="AY121" si="94">AY116+AY120</f>
        <v>0</v>
      </c>
      <c r="AZ121" s="462"/>
      <c r="BA121" s="462"/>
      <c r="BB121" s="463"/>
      <c r="BC121" s="461">
        <f t="shared" ref="BC121" si="95">BC116+BC120</f>
        <v>0</v>
      </c>
      <c r="BD121" s="462"/>
      <c r="BE121" s="462"/>
      <c r="BF121" s="463"/>
      <c r="BG121" s="444" t="str">
        <f t="shared" si="45"/>
        <v>n.é.</v>
      </c>
      <c r="BH121" s="445"/>
    </row>
    <row r="122" spans="1:60" s="3" customFormat="1" ht="20.100000000000001" customHeight="1">
      <c r="A122" s="464" t="s">
        <v>539</v>
      </c>
      <c r="B122" s="465"/>
      <c r="C122" s="498" t="s">
        <v>24</v>
      </c>
      <c r="D122" s="499"/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499"/>
      <c r="W122" s="499"/>
      <c r="X122" s="499"/>
      <c r="Y122" s="499"/>
      <c r="Z122" s="499"/>
      <c r="AA122" s="499"/>
      <c r="AB122" s="500"/>
      <c r="AC122" s="501" t="s">
        <v>52</v>
      </c>
      <c r="AD122" s="502"/>
      <c r="AE122" s="461">
        <v>8176</v>
      </c>
      <c r="AF122" s="462"/>
      <c r="AG122" s="462"/>
      <c r="AH122" s="463"/>
      <c r="AI122" s="461">
        <v>0</v>
      </c>
      <c r="AJ122" s="462"/>
      <c r="AK122" s="462"/>
      <c r="AL122" s="463"/>
      <c r="AM122" s="461">
        <v>0</v>
      </c>
      <c r="AN122" s="462"/>
      <c r="AO122" s="462"/>
      <c r="AP122" s="463"/>
      <c r="AQ122" s="461">
        <v>0</v>
      </c>
      <c r="AR122" s="462"/>
      <c r="AS122" s="462"/>
      <c r="AT122" s="463"/>
      <c r="AU122" s="461">
        <v>0</v>
      </c>
      <c r="AV122" s="462"/>
      <c r="AW122" s="462"/>
      <c r="AX122" s="463"/>
      <c r="AY122" s="461">
        <v>0</v>
      </c>
      <c r="AZ122" s="462"/>
      <c r="BA122" s="462"/>
      <c r="BB122" s="463"/>
      <c r="BC122" s="461">
        <v>0</v>
      </c>
      <c r="BD122" s="462"/>
      <c r="BE122" s="462"/>
      <c r="BF122" s="463"/>
      <c r="BG122" s="444" t="str">
        <f t="shared" si="45"/>
        <v>n.é.</v>
      </c>
      <c r="BH122" s="445"/>
    </row>
    <row r="123" spans="1:60" ht="20.100000000000001" customHeight="1">
      <c r="A123" s="372" t="s">
        <v>540</v>
      </c>
      <c r="B123" s="373"/>
      <c r="C123" s="397" t="s">
        <v>63</v>
      </c>
      <c r="D123" s="398"/>
      <c r="E123" s="398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  <c r="X123" s="398"/>
      <c r="Y123" s="398"/>
      <c r="Z123" s="398"/>
      <c r="AA123" s="398"/>
      <c r="AB123" s="399"/>
      <c r="AC123" s="385" t="s">
        <v>82</v>
      </c>
      <c r="AD123" s="386"/>
      <c r="AE123" s="449">
        <v>510</v>
      </c>
      <c r="AF123" s="450"/>
      <c r="AG123" s="450"/>
      <c r="AH123" s="451"/>
      <c r="AI123" s="449"/>
      <c r="AJ123" s="450"/>
      <c r="AK123" s="450"/>
      <c r="AL123" s="451"/>
      <c r="AM123" s="449"/>
      <c r="AN123" s="450"/>
      <c r="AO123" s="450"/>
      <c r="AP123" s="451"/>
      <c r="AQ123" s="449"/>
      <c r="AR123" s="450"/>
      <c r="AS123" s="450"/>
      <c r="AT123" s="451"/>
      <c r="AU123" s="449"/>
      <c r="AV123" s="450"/>
      <c r="AW123" s="450"/>
      <c r="AX123" s="451"/>
      <c r="AY123" s="449"/>
      <c r="AZ123" s="450"/>
      <c r="BA123" s="450"/>
      <c r="BB123" s="451"/>
      <c r="BC123" s="449"/>
      <c r="BD123" s="450"/>
      <c r="BE123" s="450"/>
      <c r="BF123" s="451"/>
      <c r="BG123" s="452" t="str">
        <f t="shared" si="45"/>
        <v>n.é.</v>
      </c>
      <c r="BH123" s="453"/>
    </row>
    <row r="124" spans="1:60" ht="20.100000000000001" customHeight="1">
      <c r="A124" s="372" t="s">
        <v>541</v>
      </c>
      <c r="B124" s="373"/>
      <c r="C124" s="397" t="s">
        <v>64</v>
      </c>
      <c r="D124" s="398"/>
      <c r="E124" s="398"/>
      <c r="F124" s="398"/>
      <c r="G124" s="398"/>
      <c r="H124" s="398"/>
      <c r="I124" s="398"/>
      <c r="J124" s="398"/>
      <c r="K124" s="398"/>
      <c r="L124" s="398"/>
      <c r="M124" s="398"/>
      <c r="N124" s="398"/>
      <c r="O124" s="398"/>
      <c r="P124" s="398"/>
      <c r="Q124" s="398"/>
      <c r="R124" s="398"/>
      <c r="S124" s="398"/>
      <c r="T124" s="398"/>
      <c r="U124" s="398"/>
      <c r="V124" s="398"/>
      <c r="W124" s="398"/>
      <c r="X124" s="398"/>
      <c r="Y124" s="398"/>
      <c r="Z124" s="398"/>
      <c r="AA124" s="398"/>
      <c r="AB124" s="399"/>
      <c r="AC124" s="385" t="s">
        <v>83</v>
      </c>
      <c r="AD124" s="386"/>
      <c r="AE124" s="449">
        <v>531</v>
      </c>
      <c r="AF124" s="450"/>
      <c r="AG124" s="450"/>
      <c r="AH124" s="451"/>
      <c r="AI124" s="449"/>
      <c r="AJ124" s="450"/>
      <c r="AK124" s="450"/>
      <c r="AL124" s="451"/>
      <c r="AM124" s="449"/>
      <c r="AN124" s="450"/>
      <c r="AO124" s="450"/>
      <c r="AP124" s="451"/>
      <c r="AQ124" s="449"/>
      <c r="AR124" s="450"/>
      <c r="AS124" s="450"/>
      <c r="AT124" s="451"/>
      <c r="AU124" s="449"/>
      <c r="AV124" s="450"/>
      <c r="AW124" s="450"/>
      <c r="AX124" s="451"/>
      <c r="AY124" s="449"/>
      <c r="AZ124" s="450"/>
      <c r="BA124" s="450"/>
      <c r="BB124" s="451"/>
      <c r="BC124" s="449"/>
      <c r="BD124" s="450"/>
      <c r="BE124" s="450"/>
      <c r="BF124" s="451"/>
      <c r="BG124" s="452" t="str">
        <f t="shared" si="45"/>
        <v>n.é.</v>
      </c>
      <c r="BH124" s="453"/>
    </row>
    <row r="125" spans="1:60" ht="20.100000000000001" customHeight="1">
      <c r="A125" s="372" t="s">
        <v>542</v>
      </c>
      <c r="B125" s="373"/>
      <c r="C125" s="397" t="s">
        <v>65</v>
      </c>
      <c r="D125" s="398"/>
      <c r="E125" s="398"/>
      <c r="F125" s="398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98"/>
      <c r="V125" s="398"/>
      <c r="W125" s="398"/>
      <c r="X125" s="398"/>
      <c r="Y125" s="398"/>
      <c r="Z125" s="398"/>
      <c r="AA125" s="398"/>
      <c r="AB125" s="399"/>
      <c r="AC125" s="385" t="s">
        <v>84</v>
      </c>
      <c r="AD125" s="386"/>
      <c r="AE125" s="449"/>
      <c r="AF125" s="450"/>
      <c r="AG125" s="450"/>
      <c r="AH125" s="451"/>
      <c r="AI125" s="449"/>
      <c r="AJ125" s="450"/>
      <c r="AK125" s="450"/>
      <c r="AL125" s="451"/>
      <c r="AM125" s="449"/>
      <c r="AN125" s="450"/>
      <c r="AO125" s="450"/>
      <c r="AP125" s="451"/>
      <c r="AQ125" s="449"/>
      <c r="AR125" s="450"/>
      <c r="AS125" s="450"/>
      <c r="AT125" s="451"/>
      <c r="AU125" s="449"/>
      <c r="AV125" s="450"/>
      <c r="AW125" s="450"/>
      <c r="AX125" s="451"/>
      <c r="AY125" s="449"/>
      <c r="AZ125" s="450"/>
      <c r="BA125" s="450"/>
      <c r="BB125" s="451"/>
      <c r="BC125" s="449"/>
      <c r="BD125" s="450"/>
      <c r="BE125" s="450"/>
      <c r="BF125" s="451"/>
      <c r="BG125" s="452" t="str">
        <f t="shared" si="45"/>
        <v>n.é.</v>
      </c>
      <c r="BH125" s="453"/>
    </row>
    <row r="126" spans="1:60" ht="20.100000000000001" customHeight="1">
      <c r="A126" s="464" t="s">
        <v>543</v>
      </c>
      <c r="B126" s="465"/>
      <c r="C126" s="498" t="s">
        <v>911</v>
      </c>
      <c r="D126" s="499"/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499"/>
      <c r="T126" s="499"/>
      <c r="U126" s="499"/>
      <c r="V126" s="499"/>
      <c r="W126" s="499"/>
      <c r="X126" s="499"/>
      <c r="Y126" s="499"/>
      <c r="Z126" s="499"/>
      <c r="AA126" s="499"/>
      <c r="AB126" s="500"/>
      <c r="AC126" s="501" t="s">
        <v>92</v>
      </c>
      <c r="AD126" s="502"/>
      <c r="AE126" s="461">
        <f>SUM(AE123:AH125)</f>
        <v>1041</v>
      </c>
      <c r="AF126" s="462"/>
      <c r="AG126" s="462"/>
      <c r="AH126" s="463"/>
      <c r="AI126" s="461">
        <f t="shared" ref="AI126" si="96">SUM(AI123:AL125)</f>
        <v>0</v>
      </c>
      <c r="AJ126" s="462"/>
      <c r="AK126" s="462"/>
      <c r="AL126" s="463"/>
      <c r="AM126" s="461">
        <f t="shared" ref="AM126" si="97">SUM(AM123:AP125)</f>
        <v>0</v>
      </c>
      <c r="AN126" s="462"/>
      <c r="AO126" s="462"/>
      <c r="AP126" s="463"/>
      <c r="AQ126" s="461">
        <f t="shared" ref="AQ126" si="98">SUM(AQ123:AT125)</f>
        <v>0</v>
      </c>
      <c r="AR126" s="462"/>
      <c r="AS126" s="462"/>
      <c r="AT126" s="463"/>
      <c r="AU126" s="461">
        <f t="shared" ref="AU126" si="99">SUM(AU123:AX125)</f>
        <v>0</v>
      </c>
      <c r="AV126" s="462"/>
      <c r="AW126" s="462"/>
      <c r="AX126" s="463"/>
      <c r="AY126" s="461">
        <f t="shared" ref="AY126" si="100">SUM(AY123:BB125)</f>
        <v>0</v>
      </c>
      <c r="AZ126" s="462"/>
      <c r="BA126" s="462"/>
      <c r="BB126" s="463"/>
      <c r="BC126" s="461">
        <f t="shared" ref="BC126" si="101">SUM(BC123:BF125)</f>
        <v>0</v>
      </c>
      <c r="BD126" s="462"/>
      <c r="BE126" s="462"/>
      <c r="BF126" s="463"/>
      <c r="BG126" s="444" t="str">
        <f t="shared" si="45"/>
        <v>n.é.</v>
      </c>
      <c r="BH126" s="445"/>
    </row>
    <row r="127" spans="1:60" ht="20.100000000000001" customHeight="1">
      <c r="A127" s="372" t="s">
        <v>544</v>
      </c>
      <c r="B127" s="373"/>
      <c r="C127" s="397" t="s">
        <v>66</v>
      </c>
      <c r="D127" s="398"/>
      <c r="E127" s="398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  <c r="X127" s="398"/>
      <c r="Y127" s="398"/>
      <c r="Z127" s="398"/>
      <c r="AA127" s="398"/>
      <c r="AB127" s="399"/>
      <c r="AC127" s="385" t="s">
        <v>85</v>
      </c>
      <c r="AD127" s="386"/>
      <c r="AE127" s="449">
        <v>75</v>
      </c>
      <c r="AF127" s="450"/>
      <c r="AG127" s="450"/>
      <c r="AH127" s="451"/>
      <c r="AI127" s="449"/>
      <c r="AJ127" s="450"/>
      <c r="AK127" s="450"/>
      <c r="AL127" s="451"/>
      <c r="AM127" s="449"/>
      <c r="AN127" s="450"/>
      <c r="AO127" s="450"/>
      <c r="AP127" s="451"/>
      <c r="AQ127" s="449"/>
      <c r="AR127" s="450"/>
      <c r="AS127" s="450"/>
      <c r="AT127" s="451"/>
      <c r="AU127" s="449"/>
      <c r="AV127" s="450"/>
      <c r="AW127" s="450"/>
      <c r="AX127" s="451"/>
      <c r="AY127" s="449"/>
      <c r="AZ127" s="450"/>
      <c r="BA127" s="450"/>
      <c r="BB127" s="451"/>
      <c r="BC127" s="449"/>
      <c r="BD127" s="450"/>
      <c r="BE127" s="450"/>
      <c r="BF127" s="451"/>
      <c r="BG127" s="452" t="str">
        <f t="shared" si="45"/>
        <v>n.é.</v>
      </c>
      <c r="BH127" s="453"/>
    </row>
    <row r="128" spans="1:60" ht="20.100000000000001" customHeight="1">
      <c r="A128" s="372" t="s">
        <v>545</v>
      </c>
      <c r="B128" s="373"/>
      <c r="C128" s="397" t="s">
        <v>67</v>
      </c>
      <c r="D128" s="398"/>
      <c r="E128" s="398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/>
      <c r="V128" s="398"/>
      <c r="W128" s="398"/>
      <c r="X128" s="398"/>
      <c r="Y128" s="398"/>
      <c r="Z128" s="398"/>
      <c r="AA128" s="398"/>
      <c r="AB128" s="399"/>
      <c r="AC128" s="385" t="s">
        <v>86</v>
      </c>
      <c r="AD128" s="386"/>
      <c r="AE128" s="449">
        <v>60</v>
      </c>
      <c r="AF128" s="450"/>
      <c r="AG128" s="450"/>
      <c r="AH128" s="451"/>
      <c r="AI128" s="449"/>
      <c r="AJ128" s="450"/>
      <c r="AK128" s="450"/>
      <c r="AL128" s="451"/>
      <c r="AM128" s="449"/>
      <c r="AN128" s="450"/>
      <c r="AO128" s="450"/>
      <c r="AP128" s="451"/>
      <c r="AQ128" s="449"/>
      <c r="AR128" s="450"/>
      <c r="AS128" s="450"/>
      <c r="AT128" s="451"/>
      <c r="AU128" s="449"/>
      <c r="AV128" s="450"/>
      <c r="AW128" s="450"/>
      <c r="AX128" s="451"/>
      <c r="AY128" s="449"/>
      <c r="AZ128" s="450"/>
      <c r="BA128" s="450"/>
      <c r="BB128" s="451"/>
      <c r="BC128" s="449"/>
      <c r="BD128" s="450"/>
      <c r="BE128" s="450"/>
      <c r="BF128" s="451"/>
      <c r="BG128" s="452" t="str">
        <f t="shared" si="45"/>
        <v>n.é.</v>
      </c>
      <c r="BH128" s="453"/>
    </row>
    <row r="129" spans="1:60" ht="20.100000000000001" customHeight="1">
      <c r="A129" s="464" t="s">
        <v>546</v>
      </c>
      <c r="B129" s="465"/>
      <c r="C129" s="498" t="s">
        <v>912</v>
      </c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499"/>
      <c r="Y129" s="499"/>
      <c r="Z129" s="499"/>
      <c r="AA129" s="499"/>
      <c r="AB129" s="500"/>
      <c r="AC129" s="501" t="s">
        <v>93</v>
      </c>
      <c r="AD129" s="502"/>
      <c r="AE129" s="461">
        <f>SUM(AE127:AH128)</f>
        <v>135</v>
      </c>
      <c r="AF129" s="462"/>
      <c r="AG129" s="462"/>
      <c r="AH129" s="463"/>
      <c r="AI129" s="461">
        <f t="shared" ref="AI129" si="102">SUM(AI127:AL128)</f>
        <v>0</v>
      </c>
      <c r="AJ129" s="462"/>
      <c r="AK129" s="462"/>
      <c r="AL129" s="463"/>
      <c r="AM129" s="461">
        <f t="shared" ref="AM129" si="103">SUM(AM127:AP128)</f>
        <v>0</v>
      </c>
      <c r="AN129" s="462"/>
      <c r="AO129" s="462"/>
      <c r="AP129" s="463"/>
      <c r="AQ129" s="461">
        <f t="shared" ref="AQ129" si="104">SUM(AQ127:AT128)</f>
        <v>0</v>
      </c>
      <c r="AR129" s="462"/>
      <c r="AS129" s="462"/>
      <c r="AT129" s="463"/>
      <c r="AU129" s="461">
        <f t="shared" ref="AU129" si="105">SUM(AU127:AX128)</f>
        <v>0</v>
      </c>
      <c r="AV129" s="462"/>
      <c r="AW129" s="462"/>
      <c r="AX129" s="463"/>
      <c r="AY129" s="461">
        <f t="shared" ref="AY129" si="106">SUM(AY127:BB128)</f>
        <v>0</v>
      </c>
      <c r="AZ129" s="462"/>
      <c r="BA129" s="462"/>
      <c r="BB129" s="463"/>
      <c r="BC129" s="461">
        <f t="shared" ref="BC129" si="107">SUM(BC127:BF128)</f>
        <v>0</v>
      </c>
      <c r="BD129" s="462"/>
      <c r="BE129" s="462"/>
      <c r="BF129" s="463"/>
      <c r="BG129" s="444" t="str">
        <f t="shared" si="45"/>
        <v>n.é.</v>
      </c>
      <c r="BH129" s="445"/>
    </row>
    <row r="130" spans="1:60" ht="20.100000000000001" customHeight="1">
      <c r="A130" s="372" t="s">
        <v>547</v>
      </c>
      <c r="B130" s="373"/>
      <c r="C130" s="397" t="s">
        <v>68</v>
      </c>
      <c r="D130" s="398"/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V130" s="398"/>
      <c r="W130" s="398"/>
      <c r="X130" s="398"/>
      <c r="Y130" s="398"/>
      <c r="Z130" s="398"/>
      <c r="AA130" s="398"/>
      <c r="AB130" s="399"/>
      <c r="AC130" s="385" t="s">
        <v>87</v>
      </c>
      <c r="AD130" s="386"/>
      <c r="AE130" s="449">
        <v>855</v>
      </c>
      <c r="AF130" s="450"/>
      <c r="AG130" s="450"/>
      <c r="AH130" s="451"/>
      <c r="AI130" s="449"/>
      <c r="AJ130" s="450"/>
      <c r="AK130" s="450"/>
      <c r="AL130" s="451"/>
      <c r="AM130" s="449"/>
      <c r="AN130" s="450"/>
      <c r="AO130" s="450"/>
      <c r="AP130" s="451"/>
      <c r="AQ130" s="449"/>
      <c r="AR130" s="450"/>
      <c r="AS130" s="450"/>
      <c r="AT130" s="451"/>
      <c r="AU130" s="449"/>
      <c r="AV130" s="450"/>
      <c r="AW130" s="450"/>
      <c r="AX130" s="451"/>
      <c r="AY130" s="449"/>
      <c r="AZ130" s="450"/>
      <c r="BA130" s="450"/>
      <c r="BB130" s="451"/>
      <c r="BC130" s="449"/>
      <c r="BD130" s="450"/>
      <c r="BE130" s="450"/>
      <c r="BF130" s="451"/>
      <c r="BG130" s="452" t="str">
        <f t="shared" si="45"/>
        <v>n.é.</v>
      </c>
      <c r="BH130" s="453"/>
    </row>
    <row r="131" spans="1:60" s="7" customFormat="1" ht="20.100000000000001" customHeight="1">
      <c r="A131" s="477" t="s">
        <v>477</v>
      </c>
      <c r="B131" s="478"/>
      <c r="C131" s="479" t="s">
        <v>498</v>
      </c>
      <c r="D131" s="480"/>
      <c r="E131" s="480"/>
      <c r="F131" s="480"/>
      <c r="G131" s="480"/>
      <c r="H131" s="480"/>
      <c r="I131" s="480"/>
      <c r="J131" s="480"/>
      <c r="K131" s="480"/>
      <c r="L131" s="480"/>
      <c r="M131" s="480"/>
      <c r="N131" s="480"/>
      <c r="O131" s="480"/>
      <c r="P131" s="480"/>
      <c r="Q131" s="480"/>
      <c r="R131" s="480"/>
      <c r="S131" s="480"/>
      <c r="T131" s="480"/>
      <c r="U131" s="480"/>
      <c r="V131" s="480"/>
      <c r="W131" s="480"/>
      <c r="X131" s="480"/>
      <c r="Y131" s="480"/>
      <c r="Z131" s="480"/>
      <c r="AA131" s="480"/>
      <c r="AB131" s="481"/>
      <c r="AC131" s="482" t="s">
        <v>477</v>
      </c>
      <c r="AD131" s="483"/>
      <c r="AE131" s="484">
        <v>500</v>
      </c>
      <c r="AF131" s="485"/>
      <c r="AG131" s="485"/>
      <c r="AH131" s="486"/>
      <c r="AI131" s="484"/>
      <c r="AJ131" s="485"/>
      <c r="AK131" s="485"/>
      <c r="AL131" s="486"/>
      <c r="AM131" s="446" t="s">
        <v>710</v>
      </c>
      <c r="AN131" s="447"/>
      <c r="AO131" s="447"/>
      <c r="AP131" s="448"/>
      <c r="AQ131" s="446" t="s">
        <v>710</v>
      </c>
      <c r="AR131" s="447"/>
      <c r="AS131" s="447"/>
      <c r="AT131" s="448"/>
      <c r="AU131" s="446" t="s">
        <v>710</v>
      </c>
      <c r="AV131" s="447"/>
      <c r="AW131" s="447"/>
      <c r="AX131" s="448"/>
      <c r="AY131" s="446" t="s">
        <v>710</v>
      </c>
      <c r="AZ131" s="447"/>
      <c r="BA131" s="447"/>
      <c r="BB131" s="448"/>
      <c r="BC131" s="566"/>
      <c r="BD131" s="567"/>
      <c r="BE131" s="567"/>
      <c r="BF131" s="568"/>
      <c r="BG131" s="569" t="str">
        <f t="shared" si="45"/>
        <v>n.é.</v>
      </c>
      <c r="BH131" s="570"/>
    </row>
    <row r="132" spans="1:60" s="7" customFormat="1" ht="20.100000000000001" customHeight="1">
      <c r="A132" s="477" t="s">
        <v>477</v>
      </c>
      <c r="B132" s="478"/>
      <c r="C132" s="479" t="s">
        <v>499</v>
      </c>
      <c r="D132" s="480"/>
      <c r="E132" s="480"/>
      <c r="F132" s="480"/>
      <c r="G132" s="480"/>
      <c r="H132" s="480"/>
      <c r="I132" s="480"/>
      <c r="J132" s="480"/>
      <c r="K132" s="480"/>
      <c r="L132" s="480"/>
      <c r="M132" s="480"/>
      <c r="N132" s="480"/>
      <c r="O132" s="480"/>
      <c r="P132" s="480"/>
      <c r="Q132" s="480"/>
      <c r="R132" s="480"/>
      <c r="S132" s="480"/>
      <c r="T132" s="480"/>
      <c r="U132" s="480"/>
      <c r="V132" s="480"/>
      <c r="W132" s="480"/>
      <c r="X132" s="480"/>
      <c r="Y132" s="480"/>
      <c r="Z132" s="480"/>
      <c r="AA132" s="480"/>
      <c r="AB132" s="481"/>
      <c r="AC132" s="482" t="s">
        <v>477</v>
      </c>
      <c r="AD132" s="483"/>
      <c r="AE132" s="484">
        <v>215</v>
      </c>
      <c r="AF132" s="485"/>
      <c r="AG132" s="485"/>
      <c r="AH132" s="486"/>
      <c r="AI132" s="484"/>
      <c r="AJ132" s="485"/>
      <c r="AK132" s="485"/>
      <c r="AL132" s="486"/>
      <c r="AM132" s="446" t="s">
        <v>710</v>
      </c>
      <c r="AN132" s="447"/>
      <c r="AO132" s="447"/>
      <c r="AP132" s="448"/>
      <c r="AQ132" s="446" t="s">
        <v>710</v>
      </c>
      <c r="AR132" s="447"/>
      <c r="AS132" s="447"/>
      <c r="AT132" s="448"/>
      <c r="AU132" s="446" t="s">
        <v>710</v>
      </c>
      <c r="AV132" s="447"/>
      <c r="AW132" s="447"/>
      <c r="AX132" s="448"/>
      <c r="AY132" s="446" t="s">
        <v>710</v>
      </c>
      <c r="AZ132" s="447"/>
      <c r="BA132" s="447"/>
      <c r="BB132" s="448"/>
      <c r="BC132" s="566"/>
      <c r="BD132" s="567"/>
      <c r="BE132" s="567"/>
      <c r="BF132" s="568"/>
      <c r="BG132" s="569" t="str">
        <f t="shared" si="45"/>
        <v>n.é.</v>
      </c>
      <c r="BH132" s="570"/>
    </row>
    <row r="133" spans="1:60" s="7" customFormat="1" ht="20.100000000000001" customHeight="1">
      <c r="A133" s="477" t="s">
        <v>477</v>
      </c>
      <c r="B133" s="478"/>
      <c r="C133" s="479" t="s">
        <v>500</v>
      </c>
      <c r="D133" s="480"/>
      <c r="E133" s="480"/>
      <c r="F133" s="480"/>
      <c r="G133" s="480"/>
      <c r="H133" s="480"/>
      <c r="I133" s="480"/>
      <c r="J133" s="480"/>
      <c r="K133" s="480"/>
      <c r="L133" s="480"/>
      <c r="M133" s="480"/>
      <c r="N133" s="480"/>
      <c r="O133" s="480"/>
      <c r="P133" s="480"/>
      <c r="Q133" s="480"/>
      <c r="R133" s="480"/>
      <c r="S133" s="480"/>
      <c r="T133" s="480"/>
      <c r="U133" s="480"/>
      <c r="V133" s="480"/>
      <c r="W133" s="480"/>
      <c r="X133" s="480"/>
      <c r="Y133" s="480"/>
      <c r="Z133" s="480"/>
      <c r="AA133" s="480"/>
      <c r="AB133" s="481"/>
      <c r="AC133" s="482" t="s">
        <v>477</v>
      </c>
      <c r="AD133" s="483"/>
      <c r="AE133" s="484">
        <v>140</v>
      </c>
      <c r="AF133" s="485"/>
      <c r="AG133" s="485"/>
      <c r="AH133" s="486"/>
      <c r="AI133" s="484"/>
      <c r="AJ133" s="485"/>
      <c r="AK133" s="485"/>
      <c r="AL133" s="486"/>
      <c r="AM133" s="446" t="s">
        <v>710</v>
      </c>
      <c r="AN133" s="447"/>
      <c r="AO133" s="447"/>
      <c r="AP133" s="448"/>
      <c r="AQ133" s="446" t="s">
        <v>710</v>
      </c>
      <c r="AR133" s="447"/>
      <c r="AS133" s="447"/>
      <c r="AT133" s="448"/>
      <c r="AU133" s="446" t="s">
        <v>710</v>
      </c>
      <c r="AV133" s="447"/>
      <c r="AW133" s="447"/>
      <c r="AX133" s="448"/>
      <c r="AY133" s="446" t="s">
        <v>710</v>
      </c>
      <c r="AZ133" s="447"/>
      <c r="BA133" s="447"/>
      <c r="BB133" s="448"/>
      <c r="BC133" s="566"/>
      <c r="BD133" s="567"/>
      <c r="BE133" s="567"/>
      <c r="BF133" s="568"/>
      <c r="BG133" s="569" t="str">
        <f t="shared" si="45"/>
        <v>n.é.</v>
      </c>
      <c r="BH133" s="570"/>
    </row>
    <row r="134" spans="1:60" ht="20.100000000000001" customHeight="1">
      <c r="A134" s="372" t="s">
        <v>763</v>
      </c>
      <c r="B134" s="373"/>
      <c r="C134" s="397" t="s">
        <v>69</v>
      </c>
      <c r="D134" s="398"/>
      <c r="E134" s="398"/>
      <c r="F134" s="398"/>
      <c r="G134" s="398"/>
      <c r="H134" s="398"/>
      <c r="I134" s="398"/>
      <c r="J134" s="398"/>
      <c r="K134" s="398"/>
      <c r="L134" s="398"/>
      <c r="M134" s="398"/>
      <c r="N134" s="398"/>
      <c r="O134" s="398"/>
      <c r="P134" s="398"/>
      <c r="Q134" s="398"/>
      <c r="R134" s="398"/>
      <c r="S134" s="398"/>
      <c r="T134" s="398"/>
      <c r="U134" s="398"/>
      <c r="V134" s="398"/>
      <c r="W134" s="398"/>
      <c r="X134" s="398"/>
      <c r="Y134" s="398"/>
      <c r="Z134" s="398"/>
      <c r="AA134" s="398"/>
      <c r="AB134" s="399"/>
      <c r="AC134" s="385" t="s">
        <v>88</v>
      </c>
      <c r="AD134" s="386"/>
      <c r="AE134" s="449">
        <v>200</v>
      </c>
      <c r="AF134" s="450"/>
      <c r="AG134" s="450"/>
      <c r="AH134" s="451"/>
      <c r="AI134" s="449"/>
      <c r="AJ134" s="450"/>
      <c r="AK134" s="450"/>
      <c r="AL134" s="451"/>
      <c r="AM134" s="449"/>
      <c r="AN134" s="450"/>
      <c r="AO134" s="450"/>
      <c r="AP134" s="451"/>
      <c r="AQ134" s="449"/>
      <c r="AR134" s="450"/>
      <c r="AS134" s="450"/>
      <c r="AT134" s="451"/>
      <c r="AU134" s="449"/>
      <c r="AV134" s="450"/>
      <c r="AW134" s="450"/>
      <c r="AX134" s="451"/>
      <c r="AY134" s="449"/>
      <c r="AZ134" s="450"/>
      <c r="BA134" s="450"/>
      <c r="BB134" s="451"/>
      <c r="BC134" s="449"/>
      <c r="BD134" s="450"/>
      <c r="BE134" s="450"/>
      <c r="BF134" s="451"/>
      <c r="BG134" s="452" t="str">
        <f t="shared" si="45"/>
        <v>n.é.</v>
      </c>
      <c r="BH134" s="453"/>
    </row>
    <row r="135" spans="1:60" ht="20.100000000000001" customHeight="1">
      <c r="A135" s="372" t="s">
        <v>764</v>
      </c>
      <c r="B135" s="373"/>
      <c r="C135" s="397" t="s">
        <v>70</v>
      </c>
      <c r="D135" s="398"/>
      <c r="E135" s="398"/>
      <c r="F135" s="398"/>
      <c r="G135" s="398"/>
      <c r="H135" s="398"/>
      <c r="I135" s="398"/>
      <c r="J135" s="398"/>
      <c r="K135" s="398"/>
      <c r="L135" s="398"/>
      <c r="M135" s="398"/>
      <c r="N135" s="398"/>
      <c r="O135" s="398"/>
      <c r="P135" s="398"/>
      <c r="Q135" s="398"/>
      <c r="R135" s="398"/>
      <c r="S135" s="398"/>
      <c r="T135" s="398"/>
      <c r="U135" s="398"/>
      <c r="V135" s="398"/>
      <c r="W135" s="398"/>
      <c r="X135" s="398"/>
      <c r="Y135" s="398"/>
      <c r="Z135" s="398"/>
      <c r="AA135" s="398"/>
      <c r="AB135" s="399"/>
      <c r="AC135" s="385" t="s">
        <v>89</v>
      </c>
      <c r="AD135" s="386"/>
      <c r="AE135" s="449"/>
      <c r="AF135" s="450"/>
      <c r="AG135" s="450"/>
      <c r="AH135" s="451"/>
      <c r="AI135" s="449"/>
      <c r="AJ135" s="450"/>
      <c r="AK135" s="450"/>
      <c r="AL135" s="451"/>
      <c r="AM135" s="449"/>
      <c r="AN135" s="450"/>
      <c r="AO135" s="450"/>
      <c r="AP135" s="451"/>
      <c r="AQ135" s="449"/>
      <c r="AR135" s="450"/>
      <c r="AS135" s="450"/>
      <c r="AT135" s="451"/>
      <c r="AU135" s="449"/>
      <c r="AV135" s="450"/>
      <c r="AW135" s="450"/>
      <c r="AX135" s="451"/>
      <c r="AY135" s="449"/>
      <c r="AZ135" s="450"/>
      <c r="BA135" s="450"/>
      <c r="BB135" s="451"/>
      <c r="BC135" s="449"/>
      <c r="BD135" s="450"/>
      <c r="BE135" s="450"/>
      <c r="BF135" s="451"/>
      <c r="BG135" s="452" t="str">
        <f t="shared" si="45"/>
        <v>n.é.</v>
      </c>
      <c r="BH135" s="453"/>
    </row>
    <row r="136" spans="1:60" ht="20.100000000000001" customHeight="1">
      <c r="A136" s="372" t="s">
        <v>765</v>
      </c>
      <c r="B136" s="373"/>
      <c r="C136" s="397" t="s">
        <v>71</v>
      </c>
      <c r="D136" s="398"/>
      <c r="E136" s="398"/>
      <c r="F136" s="398"/>
      <c r="G136" s="398"/>
      <c r="H136" s="398"/>
      <c r="I136" s="398"/>
      <c r="J136" s="398"/>
      <c r="K136" s="398"/>
      <c r="L136" s="398"/>
      <c r="M136" s="398"/>
      <c r="N136" s="398"/>
      <c r="O136" s="398"/>
      <c r="P136" s="398"/>
      <c r="Q136" s="398"/>
      <c r="R136" s="398"/>
      <c r="S136" s="398"/>
      <c r="T136" s="398"/>
      <c r="U136" s="398"/>
      <c r="V136" s="398"/>
      <c r="W136" s="398"/>
      <c r="X136" s="398"/>
      <c r="Y136" s="398"/>
      <c r="Z136" s="398"/>
      <c r="AA136" s="398"/>
      <c r="AB136" s="399"/>
      <c r="AC136" s="385" t="s">
        <v>90</v>
      </c>
      <c r="AD136" s="386"/>
      <c r="AE136" s="449">
        <v>210</v>
      </c>
      <c r="AF136" s="450"/>
      <c r="AG136" s="450"/>
      <c r="AH136" s="451"/>
      <c r="AI136" s="449"/>
      <c r="AJ136" s="450"/>
      <c r="AK136" s="450"/>
      <c r="AL136" s="451"/>
      <c r="AM136" s="449"/>
      <c r="AN136" s="450"/>
      <c r="AO136" s="450"/>
      <c r="AP136" s="451"/>
      <c r="AQ136" s="449"/>
      <c r="AR136" s="450"/>
      <c r="AS136" s="450"/>
      <c r="AT136" s="451"/>
      <c r="AU136" s="449"/>
      <c r="AV136" s="450"/>
      <c r="AW136" s="450"/>
      <c r="AX136" s="451"/>
      <c r="AY136" s="449"/>
      <c r="AZ136" s="450"/>
      <c r="BA136" s="450"/>
      <c r="BB136" s="451"/>
      <c r="BC136" s="449"/>
      <c r="BD136" s="450"/>
      <c r="BE136" s="450"/>
      <c r="BF136" s="451"/>
      <c r="BG136" s="452" t="str">
        <f t="shared" si="45"/>
        <v>n.é.</v>
      </c>
      <c r="BH136" s="453"/>
    </row>
    <row r="137" spans="1:60" ht="20.100000000000001" customHeight="1">
      <c r="A137" s="372" t="s">
        <v>766</v>
      </c>
      <c r="B137" s="373"/>
      <c r="C137" s="492" t="s">
        <v>72</v>
      </c>
      <c r="D137" s="493"/>
      <c r="E137" s="493"/>
      <c r="F137" s="493"/>
      <c r="G137" s="493"/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3"/>
      <c r="T137" s="493"/>
      <c r="U137" s="493"/>
      <c r="V137" s="493"/>
      <c r="W137" s="493"/>
      <c r="X137" s="493"/>
      <c r="Y137" s="493"/>
      <c r="Z137" s="493"/>
      <c r="AA137" s="493"/>
      <c r="AB137" s="494"/>
      <c r="AC137" s="385" t="s">
        <v>91</v>
      </c>
      <c r="AD137" s="386"/>
      <c r="AE137" s="449"/>
      <c r="AF137" s="450"/>
      <c r="AG137" s="450"/>
      <c r="AH137" s="451"/>
      <c r="AI137" s="449"/>
      <c r="AJ137" s="450"/>
      <c r="AK137" s="450"/>
      <c r="AL137" s="451"/>
      <c r="AM137" s="449"/>
      <c r="AN137" s="450"/>
      <c r="AO137" s="450"/>
      <c r="AP137" s="451"/>
      <c r="AQ137" s="449"/>
      <c r="AR137" s="450"/>
      <c r="AS137" s="450"/>
      <c r="AT137" s="451"/>
      <c r="AU137" s="449"/>
      <c r="AV137" s="450"/>
      <c r="AW137" s="450"/>
      <c r="AX137" s="451"/>
      <c r="AY137" s="449"/>
      <c r="AZ137" s="450"/>
      <c r="BA137" s="450"/>
      <c r="BB137" s="451"/>
      <c r="BC137" s="449"/>
      <c r="BD137" s="450"/>
      <c r="BE137" s="450"/>
      <c r="BF137" s="451"/>
      <c r="BG137" s="452" t="str">
        <f t="shared" si="45"/>
        <v>n.é.</v>
      </c>
      <c r="BH137" s="453"/>
    </row>
    <row r="138" spans="1:60" ht="20.100000000000001" customHeight="1">
      <c r="A138" s="372" t="s">
        <v>767</v>
      </c>
      <c r="B138" s="373"/>
      <c r="C138" s="374" t="s">
        <v>73</v>
      </c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6"/>
      <c r="AC138" s="385" t="s">
        <v>94</v>
      </c>
      <c r="AD138" s="386"/>
      <c r="AE138" s="449">
        <v>540</v>
      </c>
      <c r="AF138" s="450"/>
      <c r="AG138" s="450"/>
      <c r="AH138" s="451"/>
      <c r="AI138" s="449"/>
      <c r="AJ138" s="450"/>
      <c r="AK138" s="450"/>
      <c r="AL138" s="451"/>
      <c r="AM138" s="449"/>
      <c r="AN138" s="450"/>
      <c r="AO138" s="450"/>
      <c r="AP138" s="451"/>
      <c r="AQ138" s="449"/>
      <c r="AR138" s="450"/>
      <c r="AS138" s="450"/>
      <c r="AT138" s="451"/>
      <c r="AU138" s="449"/>
      <c r="AV138" s="450"/>
      <c r="AW138" s="450"/>
      <c r="AX138" s="451"/>
      <c r="AY138" s="449"/>
      <c r="AZ138" s="450"/>
      <c r="BA138" s="450"/>
      <c r="BB138" s="451"/>
      <c r="BC138" s="449"/>
      <c r="BD138" s="450"/>
      <c r="BE138" s="450"/>
      <c r="BF138" s="451"/>
      <c r="BG138" s="452" t="str">
        <f t="shared" si="45"/>
        <v>n.é.</v>
      </c>
      <c r="BH138" s="453"/>
    </row>
    <row r="139" spans="1:60" ht="20.100000000000001" customHeight="1">
      <c r="A139" s="372" t="s">
        <v>768</v>
      </c>
      <c r="B139" s="373"/>
      <c r="C139" s="397" t="s">
        <v>74</v>
      </c>
      <c r="D139" s="398"/>
      <c r="E139" s="398"/>
      <c r="F139" s="398"/>
      <c r="G139" s="398"/>
      <c r="H139" s="398"/>
      <c r="I139" s="398"/>
      <c r="J139" s="398"/>
      <c r="K139" s="398"/>
      <c r="L139" s="398"/>
      <c r="M139" s="398"/>
      <c r="N139" s="398"/>
      <c r="O139" s="398"/>
      <c r="P139" s="398"/>
      <c r="Q139" s="398"/>
      <c r="R139" s="398"/>
      <c r="S139" s="398"/>
      <c r="T139" s="398"/>
      <c r="U139" s="398"/>
      <c r="V139" s="398"/>
      <c r="W139" s="398"/>
      <c r="X139" s="398"/>
      <c r="Y139" s="398"/>
      <c r="Z139" s="398"/>
      <c r="AA139" s="398"/>
      <c r="AB139" s="399"/>
      <c r="AC139" s="385" t="s">
        <v>95</v>
      </c>
      <c r="AD139" s="386"/>
      <c r="AE139" s="449">
        <v>545</v>
      </c>
      <c r="AF139" s="450"/>
      <c r="AG139" s="450"/>
      <c r="AH139" s="451"/>
      <c r="AI139" s="449"/>
      <c r="AJ139" s="450"/>
      <c r="AK139" s="450"/>
      <c r="AL139" s="451"/>
      <c r="AM139" s="449"/>
      <c r="AN139" s="450"/>
      <c r="AO139" s="450"/>
      <c r="AP139" s="451"/>
      <c r="AQ139" s="449"/>
      <c r="AR139" s="450"/>
      <c r="AS139" s="450"/>
      <c r="AT139" s="451"/>
      <c r="AU139" s="449"/>
      <c r="AV139" s="450"/>
      <c r="AW139" s="450"/>
      <c r="AX139" s="451"/>
      <c r="AY139" s="449"/>
      <c r="AZ139" s="450"/>
      <c r="BA139" s="450"/>
      <c r="BB139" s="451"/>
      <c r="BC139" s="449"/>
      <c r="BD139" s="450"/>
      <c r="BE139" s="450"/>
      <c r="BF139" s="451"/>
      <c r="BG139" s="452" t="str">
        <f t="shared" si="45"/>
        <v>n.é.</v>
      </c>
      <c r="BH139" s="453"/>
    </row>
    <row r="140" spans="1:60" ht="20.100000000000001" customHeight="1">
      <c r="A140" s="464" t="s">
        <v>769</v>
      </c>
      <c r="B140" s="465"/>
      <c r="C140" s="498" t="s">
        <v>913</v>
      </c>
      <c r="D140" s="499"/>
      <c r="E140" s="499"/>
      <c r="F140" s="499"/>
      <c r="G140" s="499"/>
      <c r="H140" s="499"/>
      <c r="I140" s="499"/>
      <c r="J140" s="499"/>
      <c r="K140" s="499"/>
      <c r="L140" s="499"/>
      <c r="M140" s="499"/>
      <c r="N140" s="499"/>
      <c r="O140" s="499"/>
      <c r="P140" s="499"/>
      <c r="Q140" s="499"/>
      <c r="R140" s="499"/>
      <c r="S140" s="499"/>
      <c r="T140" s="499"/>
      <c r="U140" s="499"/>
      <c r="V140" s="499"/>
      <c r="W140" s="499"/>
      <c r="X140" s="499"/>
      <c r="Y140" s="499"/>
      <c r="Z140" s="499"/>
      <c r="AA140" s="499"/>
      <c r="AB140" s="500"/>
      <c r="AC140" s="501" t="s">
        <v>96</v>
      </c>
      <c r="AD140" s="502"/>
      <c r="AE140" s="461">
        <f>SUM(AE130:AH139)-SUM(AE131:AH133)</f>
        <v>2350</v>
      </c>
      <c r="AF140" s="462"/>
      <c r="AG140" s="462"/>
      <c r="AH140" s="463"/>
      <c r="AI140" s="461">
        <f t="shared" ref="AI140" si="108">SUM(AI130:AL139)-SUM(AI131:AL133)</f>
        <v>0</v>
      </c>
      <c r="AJ140" s="462"/>
      <c r="AK140" s="462"/>
      <c r="AL140" s="463"/>
      <c r="AM140" s="461">
        <f t="shared" ref="AM140" si="109">SUM(AM130:AP139)-SUM(AM131:AP133)</f>
        <v>0</v>
      </c>
      <c r="AN140" s="462"/>
      <c r="AO140" s="462"/>
      <c r="AP140" s="463"/>
      <c r="AQ140" s="461">
        <f t="shared" ref="AQ140" si="110">SUM(AQ130:AT139)-SUM(AQ131:AT133)</f>
        <v>0</v>
      </c>
      <c r="AR140" s="462"/>
      <c r="AS140" s="462"/>
      <c r="AT140" s="463"/>
      <c r="AU140" s="461">
        <f t="shared" ref="AU140" si="111">SUM(AU130:AX139)-SUM(AU131:AX133)</f>
        <v>0</v>
      </c>
      <c r="AV140" s="462"/>
      <c r="AW140" s="462"/>
      <c r="AX140" s="463"/>
      <c r="AY140" s="461">
        <f t="shared" ref="AY140" si="112">SUM(AY130:BB139)-SUM(AY131:BB133)</f>
        <v>0</v>
      </c>
      <c r="AZ140" s="462"/>
      <c r="BA140" s="462"/>
      <c r="BB140" s="463"/>
      <c r="BC140" s="461">
        <f t="shared" ref="BC140" si="113">SUM(BC130:BF139)-SUM(BC131:BF133)</f>
        <v>0</v>
      </c>
      <c r="BD140" s="462"/>
      <c r="BE140" s="462"/>
      <c r="BF140" s="463"/>
      <c r="BG140" s="444" t="str">
        <f t="shared" si="45"/>
        <v>n.é.</v>
      </c>
      <c r="BH140" s="445"/>
    </row>
    <row r="141" spans="1:60" ht="20.100000000000001" customHeight="1">
      <c r="A141" s="372" t="s">
        <v>770</v>
      </c>
      <c r="B141" s="373"/>
      <c r="C141" s="397" t="s">
        <v>75</v>
      </c>
      <c r="D141" s="398"/>
      <c r="E141" s="398"/>
      <c r="F141" s="398"/>
      <c r="G141" s="398"/>
      <c r="H141" s="398"/>
      <c r="I141" s="398"/>
      <c r="J141" s="398"/>
      <c r="K141" s="398"/>
      <c r="L141" s="398"/>
      <c r="M141" s="398"/>
      <c r="N141" s="398"/>
      <c r="O141" s="398"/>
      <c r="P141" s="398"/>
      <c r="Q141" s="398"/>
      <c r="R141" s="398"/>
      <c r="S141" s="398"/>
      <c r="T141" s="398"/>
      <c r="U141" s="398"/>
      <c r="V141" s="398"/>
      <c r="W141" s="398"/>
      <c r="X141" s="398"/>
      <c r="Y141" s="398"/>
      <c r="Z141" s="398"/>
      <c r="AA141" s="398"/>
      <c r="AB141" s="399"/>
      <c r="AC141" s="385" t="s">
        <v>97</v>
      </c>
      <c r="AD141" s="386"/>
      <c r="AE141" s="449">
        <v>200</v>
      </c>
      <c r="AF141" s="450"/>
      <c r="AG141" s="450"/>
      <c r="AH141" s="451"/>
      <c r="AI141" s="449"/>
      <c r="AJ141" s="450"/>
      <c r="AK141" s="450"/>
      <c r="AL141" s="451"/>
      <c r="AM141" s="449"/>
      <c r="AN141" s="450"/>
      <c r="AO141" s="450"/>
      <c r="AP141" s="451"/>
      <c r="AQ141" s="449"/>
      <c r="AR141" s="450"/>
      <c r="AS141" s="450"/>
      <c r="AT141" s="451"/>
      <c r="AU141" s="449"/>
      <c r="AV141" s="450"/>
      <c r="AW141" s="450"/>
      <c r="AX141" s="451"/>
      <c r="AY141" s="449"/>
      <c r="AZ141" s="450"/>
      <c r="BA141" s="450"/>
      <c r="BB141" s="451"/>
      <c r="BC141" s="449"/>
      <c r="BD141" s="450"/>
      <c r="BE141" s="450"/>
      <c r="BF141" s="451"/>
      <c r="BG141" s="452" t="str">
        <f t="shared" si="45"/>
        <v>n.é.</v>
      </c>
      <c r="BH141" s="453"/>
    </row>
    <row r="142" spans="1:60" ht="20.100000000000001" customHeight="1">
      <c r="A142" s="372" t="s">
        <v>771</v>
      </c>
      <c r="B142" s="373"/>
      <c r="C142" s="397" t="s">
        <v>76</v>
      </c>
      <c r="D142" s="398"/>
      <c r="E142" s="398"/>
      <c r="F142" s="398"/>
      <c r="G142" s="398"/>
      <c r="H142" s="398"/>
      <c r="I142" s="398"/>
      <c r="J142" s="398"/>
      <c r="K142" s="398"/>
      <c r="L142" s="398"/>
      <c r="M142" s="398"/>
      <c r="N142" s="398"/>
      <c r="O142" s="398"/>
      <c r="P142" s="398"/>
      <c r="Q142" s="398"/>
      <c r="R142" s="398"/>
      <c r="S142" s="398"/>
      <c r="T142" s="398"/>
      <c r="U142" s="398"/>
      <c r="V142" s="398"/>
      <c r="W142" s="398"/>
      <c r="X142" s="398"/>
      <c r="Y142" s="398"/>
      <c r="Z142" s="398"/>
      <c r="AA142" s="398"/>
      <c r="AB142" s="399"/>
      <c r="AC142" s="385" t="s">
        <v>98</v>
      </c>
      <c r="AD142" s="386"/>
      <c r="AE142" s="449"/>
      <c r="AF142" s="450"/>
      <c r="AG142" s="450"/>
      <c r="AH142" s="451"/>
      <c r="AI142" s="449"/>
      <c r="AJ142" s="450"/>
      <c r="AK142" s="450"/>
      <c r="AL142" s="451"/>
      <c r="AM142" s="449"/>
      <c r="AN142" s="450"/>
      <c r="AO142" s="450"/>
      <c r="AP142" s="451"/>
      <c r="AQ142" s="449"/>
      <c r="AR142" s="450"/>
      <c r="AS142" s="450"/>
      <c r="AT142" s="451"/>
      <c r="AU142" s="449"/>
      <c r="AV142" s="450"/>
      <c r="AW142" s="450"/>
      <c r="AX142" s="451"/>
      <c r="AY142" s="449"/>
      <c r="AZ142" s="450"/>
      <c r="BA142" s="450"/>
      <c r="BB142" s="451"/>
      <c r="BC142" s="449"/>
      <c r="BD142" s="450"/>
      <c r="BE142" s="450"/>
      <c r="BF142" s="451"/>
      <c r="BG142" s="452" t="str">
        <f t="shared" si="45"/>
        <v>n.é.</v>
      </c>
      <c r="BH142" s="453"/>
    </row>
    <row r="143" spans="1:60" ht="20.100000000000001" customHeight="1">
      <c r="A143" s="464" t="s">
        <v>772</v>
      </c>
      <c r="B143" s="465"/>
      <c r="C143" s="498" t="s">
        <v>914</v>
      </c>
      <c r="D143" s="499"/>
      <c r="E143" s="499"/>
      <c r="F143" s="499"/>
      <c r="G143" s="499"/>
      <c r="H143" s="499"/>
      <c r="I143" s="499"/>
      <c r="J143" s="499"/>
      <c r="K143" s="499"/>
      <c r="L143" s="499"/>
      <c r="M143" s="499"/>
      <c r="N143" s="499"/>
      <c r="O143" s="499"/>
      <c r="P143" s="499"/>
      <c r="Q143" s="499"/>
      <c r="R143" s="499"/>
      <c r="S143" s="499"/>
      <c r="T143" s="499"/>
      <c r="U143" s="499"/>
      <c r="V143" s="499"/>
      <c r="W143" s="499"/>
      <c r="X143" s="499"/>
      <c r="Y143" s="499"/>
      <c r="Z143" s="499"/>
      <c r="AA143" s="499"/>
      <c r="AB143" s="500"/>
      <c r="AC143" s="501" t="s">
        <v>99</v>
      </c>
      <c r="AD143" s="502"/>
      <c r="AE143" s="461">
        <f>SUM(AE141:AH142)</f>
        <v>200</v>
      </c>
      <c r="AF143" s="462"/>
      <c r="AG143" s="462"/>
      <c r="AH143" s="463"/>
      <c r="AI143" s="461">
        <f t="shared" ref="AI143" si="114">SUM(AI141:AL142)</f>
        <v>0</v>
      </c>
      <c r="AJ143" s="462"/>
      <c r="AK143" s="462"/>
      <c r="AL143" s="463"/>
      <c r="AM143" s="461">
        <f t="shared" ref="AM143" si="115">SUM(AM141:AP142)</f>
        <v>0</v>
      </c>
      <c r="AN143" s="462"/>
      <c r="AO143" s="462"/>
      <c r="AP143" s="463"/>
      <c r="AQ143" s="461">
        <f t="shared" ref="AQ143" si="116">SUM(AQ141:AT142)</f>
        <v>0</v>
      </c>
      <c r="AR143" s="462"/>
      <c r="AS143" s="462"/>
      <c r="AT143" s="463"/>
      <c r="AU143" s="461">
        <f t="shared" ref="AU143" si="117">SUM(AU141:AX142)</f>
        <v>0</v>
      </c>
      <c r="AV143" s="462"/>
      <c r="AW143" s="462"/>
      <c r="AX143" s="463"/>
      <c r="AY143" s="461">
        <f t="shared" ref="AY143" si="118">SUM(AY141:BB142)</f>
        <v>0</v>
      </c>
      <c r="AZ143" s="462"/>
      <c r="BA143" s="462"/>
      <c r="BB143" s="463"/>
      <c r="BC143" s="461">
        <f t="shared" ref="BC143" si="119">SUM(BC141:BF142)</f>
        <v>0</v>
      </c>
      <c r="BD143" s="462"/>
      <c r="BE143" s="462"/>
      <c r="BF143" s="463"/>
      <c r="BG143" s="444" t="str">
        <f t="shared" si="45"/>
        <v>n.é.</v>
      </c>
      <c r="BH143" s="445"/>
    </row>
    <row r="144" spans="1:60" ht="20.100000000000001" customHeight="1">
      <c r="A144" s="438" t="s">
        <v>773</v>
      </c>
      <c r="B144" s="373"/>
      <c r="C144" s="397" t="s">
        <v>77</v>
      </c>
      <c r="D144" s="398"/>
      <c r="E144" s="398"/>
      <c r="F144" s="398"/>
      <c r="G144" s="398"/>
      <c r="H144" s="398"/>
      <c r="I144" s="398"/>
      <c r="J144" s="398"/>
      <c r="K144" s="398"/>
      <c r="L144" s="398"/>
      <c r="M144" s="398"/>
      <c r="N144" s="398"/>
      <c r="O144" s="398"/>
      <c r="P144" s="398"/>
      <c r="Q144" s="398"/>
      <c r="R144" s="398"/>
      <c r="S144" s="398"/>
      <c r="T144" s="398"/>
      <c r="U144" s="398"/>
      <c r="V144" s="398"/>
      <c r="W144" s="398"/>
      <c r="X144" s="398"/>
      <c r="Y144" s="398"/>
      <c r="Z144" s="398"/>
      <c r="AA144" s="398"/>
      <c r="AB144" s="399"/>
      <c r="AC144" s="385" t="s">
        <v>100</v>
      </c>
      <c r="AD144" s="386"/>
      <c r="AE144" s="449">
        <v>869</v>
      </c>
      <c r="AF144" s="450"/>
      <c r="AG144" s="450"/>
      <c r="AH144" s="451"/>
      <c r="AI144" s="449"/>
      <c r="AJ144" s="450"/>
      <c r="AK144" s="450"/>
      <c r="AL144" s="451"/>
      <c r="AM144" s="449"/>
      <c r="AN144" s="450"/>
      <c r="AO144" s="450"/>
      <c r="AP144" s="451"/>
      <c r="AQ144" s="449"/>
      <c r="AR144" s="450"/>
      <c r="AS144" s="450"/>
      <c r="AT144" s="451"/>
      <c r="AU144" s="449"/>
      <c r="AV144" s="450"/>
      <c r="AW144" s="450"/>
      <c r="AX144" s="451"/>
      <c r="AY144" s="449"/>
      <c r="AZ144" s="450"/>
      <c r="BA144" s="450"/>
      <c r="BB144" s="451"/>
      <c r="BC144" s="449"/>
      <c r="BD144" s="450"/>
      <c r="BE144" s="450"/>
      <c r="BF144" s="451"/>
      <c r="BG144" s="452" t="str">
        <f t="shared" si="45"/>
        <v>n.é.</v>
      </c>
      <c r="BH144" s="453"/>
    </row>
    <row r="145" spans="1:60" ht="20.100000000000001" customHeight="1">
      <c r="A145" s="438" t="s">
        <v>774</v>
      </c>
      <c r="B145" s="373"/>
      <c r="C145" s="397" t="s">
        <v>78</v>
      </c>
      <c r="D145" s="398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8"/>
      <c r="S145" s="398"/>
      <c r="T145" s="398"/>
      <c r="U145" s="398"/>
      <c r="V145" s="398"/>
      <c r="W145" s="398"/>
      <c r="X145" s="398"/>
      <c r="Y145" s="398"/>
      <c r="Z145" s="398"/>
      <c r="AA145" s="398"/>
      <c r="AB145" s="399"/>
      <c r="AC145" s="385" t="s">
        <v>101</v>
      </c>
      <c r="AD145" s="386"/>
      <c r="AE145" s="449"/>
      <c r="AF145" s="450"/>
      <c r="AG145" s="450"/>
      <c r="AH145" s="451"/>
      <c r="AI145" s="449"/>
      <c r="AJ145" s="450"/>
      <c r="AK145" s="450"/>
      <c r="AL145" s="451"/>
      <c r="AM145" s="449"/>
      <c r="AN145" s="450"/>
      <c r="AO145" s="450"/>
      <c r="AP145" s="451"/>
      <c r="AQ145" s="449"/>
      <c r="AR145" s="450"/>
      <c r="AS145" s="450"/>
      <c r="AT145" s="451"/>
      <c r="AU145" s="449"/>
      <c r="AV145" s="450"/>
      <c r="AW145" s="450"/>
      <c r="AX145" s="451"/>
      <c r="AY145" s="449"/>
      <c r="AZ145" s="450"/>
      <c r="BA145" s="450"/>
      <c r="BB145" s="451"/>
      <c r="BC145" s="449"/>
      <c r="BD145" s="450"/>
      <c r="BE145" s="450"/>
      <c r="BF145" s="451"/>
      <c r="BG145" s="452" t="str">
        <f t="shared" ref="BG145:BG208" si="120">IF(AI145&gt;0,BC145/AI145,"n.é.")</f>
        <v>n.é.</v>
      </c>
      <c r="BH145" s="453"/>
    </row>
    <row r="146" spans="1:60" ht="20.100000000000001" customHeight="1">
      <c r="A146" s="438" t="s">
        <v>775</v>
      </c>
      <c r="B146" s="373"/>
      <c r="C146" s="397" t="s">
        <v>79</v>
      </c>
      <c r="D146" s="398"/>
      <c r="E146" s="398"/>
      <c r="F146" s="398"/>
      <c r="G146" s="398"/>
      <c r="H146" s="398"/>
      <c r="I146" s="398"/>
      <c r="J146" s="398"/>
      <c r="K146" s="398"/>
      <c r="L146" s="398"/>
      <c r="M146" s="398"/>
      <c r="N146" s="398"/>
      <c r="O146" s="398"/>
      <c r="P146" s="398"/>
      <c r="Q146" s="398"/>
      <c r="R146" s="398"/>
      <c r="S146" s="398"/>
      <c r="T146" s="398"/>
      <c r="U146" s="398"/>
      <c r="V146" s="398"/>
      <c r="W146" s="398"/>
      <c r="X146" s="398"/>
      <c r="Y146" s="398"/>
      <c r="Z146" s="398"/>
      <c r="AA146" s="398"/>
      <c r="AB146" s="399"/>
      <c r="AC146" s="385" t="s">
        <v>102</v>
      </c>
      <c r="AD146" s="386"/>
      <c r="AE146" s="449"/>
      <c r="AF146" s="450"/>
      <c r="AG146" s="450"/>
      <c r="AH146" s="451"/>
      <c r="AI146" s="449"/>
      <c r="AJ146" s="450"/>
      <c r="AK146" s="450"/>
      <c r="AL146" s="451"/>
      <c r="AM146" s="449"/>
      <c r="AN146" s="450"/>
      <c r="AO146" s="450"/>
      <c r="AP146" s="451"/>
      <c r="AQ146" s="449"/>
      <c r="AR146" s="450"/>
      <c r="AS146" s="450"/>
      <c r="AT146" s="451"/>
      <c r="AU146" s="449"/>
      <c r="AV146" s="450"/>
      <c r="AW146" s="450"/>
      <c r="AX146" s="451"/>
      <c r="AY146" s="449"/>
      <c r="AZ146" s="450"/>
      <c r="BA146" s="450"/>
      <c r="BB146" s="451"/>
      <c r="BC146" s="449"/>
      <c r="BD146" s="450"/>
      <c r="BE146" s="450"/>
      <c r="BF146" s="451"/>
      <c r="BG146" s="452" t="str">
        <f t="shared" si="120"/>
        <v>n.é.</v>
      </c>
      <c r="BH146" s="453"/>
    </row>
    <row r="147" spans="1:60" ht="20.100000000000001" customHeight="1">
      <c r="A147" s="438" t="s">
        <v>776</v>
      </c>
      <c r="B147" s="373"/>
      <c r="C147" s="397" t="s">
        <v>80</v>
      </c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8"/>
      <c r="S147" s="398"/>
      <c r="T147" s="398"/>
      <c r="U147" s="398"/>
      <c r="V147" s="398"/>
      <c r="W147" s="398"/>
      <c r="X147" s="398"/>
      <c r="Y147" s="398"/>
      <c r="Z147" s="398"/>
      <c r="AA147" s="398"/>
      <c r="AB147" s="399"/>
      <c r="AC147" s="385" t="s">
        <v>103</v>
      </c>
      <c r="AD147" s="386"/>
      <c r="AE147" s="449"/>
      <c r="AF147" s="450"/>
      <c r="AG147" s="450"/>
      <c r="AH147" s="451"/>
      <c r="AI147" s="449"/>
      <c r="AJ147" s="450"/>
      <c r="AK147" s="450"/>
      <c r="AL147" s="451"/>
      <c r="AM147" s="449"/>
      <c r="AN147" s="450"/>
      <c r="AO147" s="450"/>
      <c r="AP147" s="451"/>
      <c r="AQ147" s="449"/>
      <c r="AR147" s="450"/>
      <c r="AS147" s="450"/>
      <c r="AT147" s="451"/>
      <c r="AU147" s="449"/>
      <c r="AV147" s="450"/>
      <c r="AW147" s="450"/>
      <c r="AX147" s="451"/>
      <c r="AY147" s="449"/>
      <c r="AZ147" s="450"/>
      <c r="BA147" s="450"/>
      <c r="BB147" s="451"/>
      <c r="BC147" s="449"/>
      <c r="BD147" s="450"/>
      <c r="BE147" s="450"/>
      <c r="BF147" s="451"/>
      <c r="BG147" s="452" t="str">
        <f t="shared" si="120"/>
        <v>n.é.</v>
      </c>
      <c r="BH147" s="453"/>
    </row>
    <row r="148" spans="1:60" ht="20.100000000000001" customHeight="1">
      <c r="A148" s="438" t="s">
        <v>777</v>
      </c>
      <c r="B148" s="373"/>
      <c r="C148" s="397" t="s">
        <v>81</v>
      </c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8"/>
      <c r="S148" s="398"/>
      <c r="T148" s="398"/>
      <c r="U148" s="398"/>
      <c r="V148" s="398"/>
      <c r="W148" s="398"/>
      <c r="X148" s="398"/>
      <c r="Y148" s="398"/>
      <c r="Z148" s="398"/>
      <c r="AA148" s="398"/>
      <c r="AB148" s="399"/>
      <c r="AC148" s="385" t="s">
        <v>104</v>
      </c>
      <c r="AD148" s="386"/>
      <c r="AE148" s="449"/>
      <c r="AF148" s="450"/>
      <c r="AG148" s="450"/>
      <c r="AH148" s="451"/>
      <c r="AI148" s="449"/>
      <c r="AJ148" s="450"/>
      <c r="AK148" s="450"/>
      <c r="AL148" s="451"/>
      <c r="AM148" s="449"/>
      <c r="AN148" s="450"/>
      <c r="AO148" s="450"/>
      <c r="AP148" s="451"/>
      <c r="AQ148" s="449"/>
      <c r="AR148" s="450"/>
      <c r="AS148" s="450"/>
      <c r="AT148" s="451"/>
      <c r="AU148" s="449"/>
      <c r="AV148" s="450"/>
      <c r="AW148" s="450"/>
      <c r="AX148" s="451"/>
      <c r="AY148" s="449"/>
      <c r="AZ148" s="450"/>
      <c r="BA148" s="450"/>
      <c r="BB148" s="451"/>
      <c r="BC148" s="449"/>
      <c r="BD148" s="450"/>
      <c r="BE148" s="450"/>
      <c r="BF148" s="451"/>
      <c r="BG148" s="452" t="str">
        <f t="shared" si="120"/>
        <v>n.é.</v>
      </c>
      <c r="BH148" s="453"/>
    </row>
    <row r="149" spans="1:60" ht="20.100000000000001" customHeight="1">
      <c r="A149" s="522" t="s">
        <v>778</v>
      </c>
      <c r="B149" s="465"/>
      <c r="C149" s="498" t="s">
        <v>915</v>
      </c>
      <c r="D149" s="499"/>
      <c r="E149" s="499"/>
      <c r="F149" s="499"/>
      <c r="G149" s="499"/>
      <c r="H149" s="499"/>
      <c r="I149" s="499"/>
      <c r="J149" s="499"/>
      <c r="K149" s="499"/>
      <c r="L149" s="499"/>
      <c r="M149" s="499"/>
      <c r="N149" s="499"/>
      <c r="O149" s="499"/>
      <c r="P149" s="499"/>
      <c r="Q149" s="499"/>
      <c r="R149" s="499"/>
      <c r="S149" s="499"/>
      <c r="T149" s="499"/>
      <c r="U149" s="499"/>
      <c r="V149" s="499"/>
      <c r="W149" s="499"/>
      <c r="X149" s="499"/>
      <c r="Y149" s="499"/>
      <c r="Z149" s="499"/>
      <c r="AA149" s="499"/>
      <c r="AB149" s="500"/>
      <c r="AC149" s="501" t="s">
        <v>105</v>
      </c>
      <c r="AD149" s="502"/>
      <c r="AE149" s="461">
        <f>SUM(AE144:AH148)</f>
        <v>869</v>
      </c>
      <c r="AF149" s="462"/>
      <c r="AG149" s="462"/>
      <c r="AH149" s="463"/>
      <c r="AI149" s="461">
        <f t="shared" ref="AI149" si="121">SUM(AI144:AL148)</f>
        <v>0</v>
      </c>
      <c r="AJ149" s="462"/>
      <c r="AK149" s="462"/>
      <c r="AL149" s="463"/>
      <c r="AM149" s="461">
        <f t="shared" ref="AM149" si="122">SUM(AM144:AP148)</f>
        <v>0</v>
      </c>
      <c r="AN149" s="462"/>
      <c r="AO149" s="462"/>
      <c r="AP149" s="463"/>
      <c r="AQ149" s="461">
        <f t="shared" ref="AQ149" si="123">SUM(AQ144:AT148)</f>
        <v>0</v>
      </c>
      <c r="AR149" s="462"/>
      <c r="AS149" s="462"/>
      <c r="AT149" s="463"/>
      <c r="AU149" s="461">
        <f t="shared" ref="AU149" si="124">SUM(AU144:AX148)</f>
        <v>0</v>
      </c>
      <c r="AV149" s="462"/>
      <c r="AW149" s="462"/>
      <c r="AX149" s="463"/>
      <c r="AY149" s="461">
        <f t="shared" ref="AY149" si="125">SUM(AY144:BB148)</f>
        <v>0</v>
      </c>
      <c r="AZ149" s="462"/>
      <c r="BA149" s="462"/>
      <c r="BB149" s="463"/>
      <c r="BC149" s="461">
        <f t="shared" ref="BC149" si="126">SUM(BC144:BF148)</f>
        <v>0</v>
      </c>
      <c r="BD149" s="462"/>
      <c r="BE149" s="462"/>
      <c r="BF149" s="463"/>
      <c r="BG149" s="444" t="str">
        <f t="shared" si="120"/>
        <v>n.é.</v>
      </c>
      <c r="BH149" s="445"/>
    </row>
    <row r="150" spans="1:60" ht="20.100000000000001" customHeight="1">
      <c r="A150" s="522" t="s">
        <v>779</v>
      </c>
      <c r="B150" s="465"/>
      <c r="C150" s="498" t="s">
        <v>916</v>
      </c>
      <c r="D150" s="499"/>
      <c r="E150" s="499"/>
      <c r="F150" s="499"/>
      <c r="G150" s="499"/>
      <c r="H150" s="499"/>
      <c r="I150" s="499"/>
      <c r="J150" s="499"/>
      <c r="K150" s="499"/>
      <c r="L150" s="499"/>
      <c r="M150" s="499"/>
      <c r="N150" s="499"/>
      <c r="O150" s="499"/>
      <c r="P150" s="499"/>
      <c r="Q150" s="499"/>
      <c r="R150" s="499"/>
      <c r="S150" s="499"/>
      <c r="T150" s="499"/>
      <c r="U150" s="499"/>
      <c r="V150" s="499"/>
      <c r="W150" s="499"/>
      <c r="X150" s="499"/>
      <c r="Y150" s="499"/>
      <c r="Z150" s="499"/>
      <c r="AA150" s="499"/>
      <c r="AB150" s="500"/>
      <c r="AC150" s="501" t="s">
        <v>57</v>
      </c>
      <c r="AD150" s="502"/>
      <c r="AE150" s="461">
        <f>AE126+AE129+AE140+AE143+AE149</f>
        <v>4595</v>
      </c>
      <c r="AF150" s="462"/>
      <c r="AG150" s="462"/>
      <c r="AH150" s="463"/>
      <c r="AI150" s="461">
        <f t="shared" ref="AI150" si="127">AI126+AI129+AI140+AI143+AI149</f>
        <v>0</v>
      </c>
      <c r="AJ150" s="462"/>
      <c r="AK150" s="462"/>
      <c r="AL150" s="463"/>
      <c r="AM150" s="461">
        <f t="shared" ref="AM150" si="128">AM126+AM129+AM140+AM143+AM149</f>
        <v>0</v>
      </c>
      <c r="AN150" s="462"/>
      <c r="AO150" s="462"/>
      <c r="AP150" s="463"/>
      <c r="AQ150" s="461">
        <f t="shared" ref="AQ150" si="129">AQ126+AQ129+AQ140+AQ143+AQ149</f>
        <v>0</v>
      </c>
      <c r="AR150" s="462"/>
      <c r="AS150" s="462"/>
      <c r="AT150" s="463"/>
      <c r="AU150" s="461">
        <f t="shared" ref="AU150" si="130">AU126+AU129+AU140+AU143+AU149</f>
        <v>0</v>
      </c>
      <c r="AV150" s="462"/>
      <c r="AW150" s="462"/>
      <c r="AX150" s="463"/>
      <c r="AY150" s="461">
        <f t="shared" ref="AY150" si="131">AY126+AY129+AY140+AY143+AY149</f>
        <v>0</v>
      </c>
      <c r="AZ150" s="462"/>
      <c r="BA150" s="462"/>
      <c r="BB150" s="463"/>
      <c r="BC150" s="461">
        <f t="shared" ref="BC150" si="132">BC126+BC129+BC140+BC143+BC149</f>
        <v>0</v>
      </c>
      <c r="BD150" s="462"/>
      <c r="BE150" s="462"/>
      <c r="BF150" s="463"/>
      <c r="BG150" s="444" t="str">
        <f t="shared" si="120"/>
        <v>n.é.</v>
      </c>
      <c r="BH150" s="445"/>
    </row>
    <row r="151" spans="1:60" ht="20.100000000000001" customHeight="1">
      <c r="A151" s="438" t="s">
        <v>780</v>
      </c>
      <c r="B151" s="373"/>
      <c r="C151" s="397" t="s">
        <v>108</v>
      </c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  <c r="AA151" s="398"/>
      <c r="AB151" s="399"/>
      <c r="AC151" s="385" t="s">
        <v>116</v>
      </c>
      <c r="AD151" s="386"/>
      <c r="AE151" s="449"/>
      <c r="AF151" s="450"/>
      <c r="AG151" s="450"/>
      <c r="AH151" s="451"/>
      <c r="AI151" s="449"/>
      <c r="AJ151" s="450"/>
      <c r="AK151" s="450"/>
      <c r="AL151" s="451"/>
      <c r="AM151" s="449"/>
      <c r="AN151" s="450"/>
      <c r="AO151" s="450"/>
      <c r="AP151" s="451"/>
      <c r="AQ151" s="449"/>
      <c r="AR151" s="450"/>
      <c r="AS151" s="450"/>
      <c r="AT151" s="451"/>
      <c r="AU151" s="449"/>
      <c r="AV151" s="450"/>
      <c r="AW151" s="450"/>
      <c r="AX151" s="451"/>
      <c r="AY151" s="449"/>
      <c r="AZ151" s="450"/>
      <c r="BA151" s="450"/>
      <c r="BB151" s="451"/>
      <c r="BC151" s="449"/>
      <c r="BD151" s="450"/>
      <c r="BE151" s="450"/>
      <c r="BF151" s="451"/>
      <c r="BG151" s="452" t="str">
        <f t="shared" si="120"/>
        <v>n.é.</v>
      </c>
      <c r="BH151" s="453"/>
    </row>
    <row r="152" spans="1:60" ht="20.100000000000001" customHeight="1">
      <c r="A152" s="438" t="s">
        <v>781</v>
      </c>
      <c r="B152" s="373"/>
      <c r="C152" s="397" t="s">
        <v>109</v>
      </c>
      <c r="D152" s="398"/>
      <c r="E152" s="398"/>
      <c r="F152" s="398"/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8"/>
      <c r="T152" s="398"/>
      <c r="U152" s="398"/>
      <c r="V152" s="398"/>
      <c r="W152" s="398"/>
      <c r="X152" s="398"/>
      <c r="Y152" s="398"/>
      <c r="Z152" s="398"/>
      <c r="AA152" s="398"/>
      <c r="AB152" s="399"/>
      <c r="AC152" s="385" t="s">
        <v>117</v>
      </c>
      <c r="AD152" s="386"/>
      <c r="AE152" s="449"/>
      <c r="AF152" s="450"/>
      <c r="AG152" s="450"/>
      <c r="AH152" s="451"/>
      <c r="AI152" s="449"/>
      <c r="AJ152" s="450"/>
      <c r="AK152" s="450"/>
      <c r="AL152" s="451"/>
      <c r="AM152" s="449"/>
      <c r="AN152" s="450"/>
      <c r="AO152" s="450"/>
      <c r="AP152" s="451"/>
      <c r="AQ152" s="449"/>
      <c r="AR152" s="450"/>
      <c r="AS152" s="450"/>
      <c r="AT152" s="451"/>
      <c r="AU152" s="449"/>
      <c r="AV152" s="450"/>
      <c r="AW152" s="450"/>
      <c r="AX152" s="451"/>
      <c r="AY152" s="449"/>
      <c r="AZ152" s="450"/>
      <c r="BA152" s="450"/>
      <c r="BB152" s="451"/>
      <c r="BC152" s="449"/>
      <c r="BD152" s="450"/>
      <c r="BE152" s="450"/>
      <c r="BF152" s="451"/>
      <c r="BG152" s="452" t="str">
        <f t="shared" si="120"/>
        <v>n.é.</v>
      </c>
      <c r="BH152" s="453"/>
    </row>
    <row r="153" spans="1:60" ht="20.100000000000001" customHeight="1">
      <c r="A153" s="438" t="s">
        <v>782</v>
      </c>
      <c r="B153" s="373"/>
      <c r="C153" s="492" t="s">
        <v>110</v>
      </c>
      <c r="D153" s="493"/>
      <c r="E153" s="493"/>
      <c r="F153" s="493"/>
      <c r="G153" s="493"/>
      <c r="H153" s="493"/>
      <c r="I153" s="493"/>
      <c r="J153" s="493"/>
      <c r="K153" s="493"/>
      <c r="L153" s="493"/>
      <c r="M153" s="493"/>
      <c r="N153" s="493"/>
      <c r="O153" s="493"/>
      <c r="P153" s="493"/>
      <c r="Q153" s="493"/>
      <c r="R153" s="493"/>
      <c r="S153" s="493"/>
      <c r="T153" s="493"/>
      <c r="U153" s="493"/>
      <c r="V153" s="493"/>
      <c r="W153" s="493"/>
      <c r="X153" s="493"/>
      <c r="Y153" s="493"/>
      <c r="Z153" s="493"/>
      <c r="AA153" s="493"/>
      <c r="AB153" s="494"/>
      <c r="AC153" s="385" t="s">
        <v>118</v>
      </c>
      <c r="AD153" s="386"/>
      <c r="AE153" s="449"/>
      <c r="AF153" s="450"/>
      <c r="AG153" s="450"/>
      <c r="AH153" s="451"/>
      <c r="AI153" s="449"/>
      <c r="AJ153" s="450"/>
      <c r="AK153" s="450"/>
      <c r="AL153" s="451"/>
      <c r="AM153" s="449"/>
      <c r="AN153" s="450"/>
      <c r="AO153" s="450"/>
      <c r="AP153" s="451"/>
      <c r="AQ153" s="449"/>
      <c r="AR153" s="450"/>
      <c r="AS153" s="450"/>
      <c r="AT153" s="451"/>
      <c r="AU153" s="449"/>
      <c r="AV153" s="450"/>
      <c r="AW153" s="450"/>
      <c r="AX153" s="451"/>
      <c r="AY153" s="449"/>
      <c r="AZ153" s="450"/>
      <c r="BA153" s="450"/>
      <c r="BB153" s="451"/>
      <c r="BC153" s="449"/>
      <c r="BD153" s="450"/>
      <c r="BE153" s="450"/>
      <c r="BF153" s="451"/>
      <c r="BG153" s="452" t="str">
        <f t="shared" si="120"/>
        <v>n.é.</v>
      </c>
      <c r="BH153" s="453"/>
    </row>
    <row r="154" spans="1:60" ht="20.100000000000001" customHeight="1">
      <c r="A154" s="438" t="s">
        <v>783</v>
      </c>
      <c r="B154" s="373"/>
      <c r="C154" s="492" t="s">
        <v>111</v>
      </c>
      <c r="D154" s="493"/>
      <c r="E154" s="493"/>
      <c r="F154" s="493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  <c r="W154" s="493"/>
      <c r="X154" s="493"/>
      <c r="Y154" s="493"/>
      <c r="Z154" s="493"/>
      <c r="AA154" s="493"/>
      <c r="AB154" s="494"/>
      <c r="AC154" s="385" t="s">
        <v>119</v>
      </c>
      <c r="AD154" s="386"/>
      <c r="AE154" s="449"/>
      <c r="AF154" s="450"/>
      <c r="AG154" s="450"/>
      <c r="AH154" s="451"/>
      <c r="AI154" s="449"/>
      <c r="AJ154" s="450"/>
      <c r="AK154" s="450"/>
      <c r="AL154" s="451"/>
      <c r="AM154" s="449"/>
      <c r="AN154" s="450"/>
      <c r="AO154" s="450"/>
      <c r="AP154" s="451"/>
      <c r="AQ154" s="449"/>
      <c r="AR154" s="450"/>
      <c r="AS154" s="450"/>
      <c r="AT154" s="451"/>
      <c r="AU154" s="449"/>
      <c r="AV154" s="450"/>
      <c r="AW154" s="450"/>
      <c r="AX154" s="451"/>
      <c r="AY154" s="449"/>
      <c r="AZ154" s="450"/>
      <c r="BA154" s="450"/>
      <c r="BB154" s="451"/>
      <c r="BC154" s="449"/>
      <c r="BD154" s="450"/>
      <c r="BE154" s="450"/>
      <c r="BF154" s="451"/>
      <c r="BG154" s="452" t="str">
        <f t="shared" si="120"/>
        <v>n.é.</v>
      </c>
      <c r="BH154" s="453"/>
    </row>
    <row r="155" spans="1:60" ht="20.100000000000001" customHeight="1">
      <c r="A155" s="438" t="s">
        <v>784</v>
      </c>
      <c r="B155" s="373"/>
      <c r="C155" s="492" t="s">
        <v>112</v>
      </c>
      <c r="D155" s="493"/>
      <c r="E155" s="493"/>
      <c r="F155" s="493"/>
      <c r="G155" s="493"/>
      <c r="H155" s="493"/>
      <c r="I155" s="493"/>
      <c r="J155" s="493"/>
      <c r="K155" s="493"/>
      <c r="L155" s="493"/>
      <c r="M155" s="493"/>
      <c r="N155" s="493"/>
      <c r="O155" s="493"/>
      <c r="P155" s="493"/>
      <c r="Q155" s="493"/>
      <c r="R155" s="493"/>
      <c r="S155" s="493"/>
      <c r="T155" s="493"/>
      <c r="U155" s="493"/>
      <c r="V155" s="493"/>
      <c r="W155" s="493"/>
      <c r="X155" s="493"/>
      <c r="Y155" s="493"/>
      <c r="Z155" s="493"/>
      <c r="AA155" s="493"/>
      <c r="AB155" s="494"/>
      <c r="AC155" s="385" t="s">
        <v>120</v>
      </c>
      <c r="AD155" s="386"/>
      <c r="AE155" s="449"/>
      <c r="AF155" s="450"/>
      <c r="AG155" s="450"/>
      <c r="AH155" s="451"/>
      <c r="AI155" s="449"/>
      <c r="AJ155" s="450"/>
      <c r="AK155" s="450"/>
      <c r="AL155" s="451"/>
      <c r="AM155" s="449"/>
      <c r="AN155" s="450"/>
      <c r="AO155" s="450"/>
      <c r="AP155" s="451"/>
      <c r="AQ155" s="449"/>
      <c r="AR155" s="450"/>
      <c r="AS155" s="450"/>
      <c r="AT155" s="451"/>
      <c r="AU155" s="449"/>
      <c r="AV155" s="450"/>
      <c r="AW155" s="450"/>
      <c r="AX155" s="451"/>
      <c r="AY155" s="449"/>
      <c r="AZ155" s="450"/>
      <c r="BA155" s="450"/>
      <c r="BB155" s="451"/>
      <c r="BC155" s="449"/>
      <c r="BD155" s="450"/>
      <c r="BE155" s="450"/>
      <c r="BF155" s="451"/>
      <c r="BG155" s="452" t="str">
        <f t="shared" si="120"/>
        <v>n.é.</v>
      </c>
      <c r="BH155" s="453"/>
    </row>
    <row r="156" spans="1:60" ht="20.100000000000001" customHeight="1">
      <c r="A156" s="438" t="s">
        <v>785</v>
      </c>
      <c r="B156" s="373"/>
      <c r="C156" s="397" t="s">
        <v>113</v>
      </c>
      <c r="D156" s="398"/>
      <c r="E156" s="398"/>
      <c r="F156" s="398"/>
      <c r="G156" s="398"/>
      <c r="H156" s="398"/>
      <c r="I156" s="398"/>
      <c r="J156" s="398"/>
      <c r="K156" s="398"/>
      <c r="L156" s="398"/>
      <c r="M156" s="398"/>
      <c r="N156" s="398"/>
      <c r="O156" s="398"/>
      <c r="P156" s="398"/>
      <c r="Q156" s="398"/>
      <c r="R156" s="398"/>
      <c r="S156" s="398"/>
      <c r="T156" s="398"/>
      <c r="U156" s="398"/>
      <c r="V156" s="398"/>
      <c r="W156" s="398"/>
      <c r="X156" s="398"/>
      <c r="Y156" s="398"/>
      <c r="Z156" s="398"/>
      <c r="AA156" s="398"/>
      <c r="AB156" s="399"/>
      <c r="AC156" s="385" t="s">
        <v>121</v>
      </c>
      <c r="AD156" s="386"/>
      <c r="AE156" s="449"/>
      <c r="AF156" s="450"/>
      <c r="AG156" s="450"/>
      <c r="AH156" s="451"/>
      <c r="AI156" s="449"/>
      <c r="AJ156" s="450"/>
      <c r="AK156" s="450"/>
      <c r="AL156" s="451"/>
      <c r="AM156" s="449"/>
      <c r="AN156" s="450"/>
      <c r="AO156" s="450"/>
      <c r="AP156" s="451"/>
      <c r="AQ156" s="449"/>
      <c r="AR156" s="450"/>
      <c r="AS156" s="450"/>
      <c r="AT156" s="451"/>
      <c r="AU156" s="449"/>
      <c r="AV156" s="450"/>
      <c r="AW156" s="450"/>
      <c r="AX156" s="451"/>
      <c r="AY156" s="449"/>
      <c r="AZ156" s="450"/>
      <c r="BA156" s="450"/>
      <c r="BB156" s="451"/>
      <c r="BC156" s="449"/>
      <c r="BD156" s="450"/>
      <c r="BE156" s="450"/>
      <c r="BF156" s="451"/>
      <c r="BG156" s="452" t="str">
        <f t="shared" si="120"/>
        <v>n.é.</v>
      </c>
      <c r="BH156" s="453"/>
    </row>
    <row r="157" spans="1:60" ht="20.100000000000001" customHeight="1">
      <c r="A157" s="438" t="s">
        <v>786</v>
      </c>
      <c r="B157" s="373"/>
      <c r="C157" s="397" t="s">
        <v>114</v>
      </c>
      <c r="D157" s="398"/>
      <c r="E157" s="398"/>
      <c r="F157" s="398"/>
      <c r="G157" s="398"/>
      <c r="H157" s="398"/>
      <c r="I157" s="398"/>
      <c r="J157" s="398"/>
      <c r="K157" s="398"/>
      <c r="L157" s="398"/>
      <c r="M157" s="398"/>
      <c r="N157" s="398"/>
      <c r="O157" s="398"/>
      <c r="P157" s="398"/>
      <c r="Q157" s="398"/>
      <c r="R157" s="398"/>
      <c r="S157" s="398"/>
      <c r="T157" s="398"/>
      <c r="U157" s="398"/>
      <c r="V157" s="398"/>
      <c r="W157" s="398"/>
      <c r="X157" s="398"/>
      <c r="Y157" s="398"/>
      <c r="Z157" s="398"/>
      <c r="AA157" s="398"/>
      <c r="AB157" s="399"/>
      <c r="AC157" s="385" t="s">
        <v>122</v>
      </c>
      <c r="AD157" s="386"/>
      <c r="AE157" s="449"/>
      <c r="AF157" s="450"/>
      <c r="AG157" s="450"/>
      <c r="AH157" s="451"/>
      <c r="AI157" s="449"/>
      <c r="AJ157" s="450"/>
      <c r="AK157" s="450"/>
      <c r="AL157" s="451"/>
      <c r="AM157" s="449"/>
      <c r="AN157" s="450"/>
      <c r="AO157" s="450"/>
      <c r="AP157" s="451"/>
      <c r="AQ157" s="449"/>
      <c r="AR157" s="450"/>
      <c r="AS157" s="450"/>
      <c r="AT157" s="451"/>
      <c r="AU157" s="449"/>
      <c r="AV157" s="450"/>
      <c r="AW157" s="450"/>
      <c r="AX157" s="451"/>
      <c r="AY157" s="449"/>
      <c r="AZ157" s="450"/>
      <c r="BA157" s="450"/>
      <c r="BB157" s="451"/>
      <c r="BC157" s="449"/>
      <c r="BD157" s="450"/>
      <c r="BE157" s="450"/>
      <c r="BF157" s="451"/>
      <c r="BG157" s="452" t="str">
        <f t="shared" si="120"/>
        <v>n.é.</v>
      </c>
      <c r="BH157" s="453"/>
    </row>
    <row r="158" spans="1:60" ht="20.100000000000001" customHeight="1">
      <c r="A158" s="438" t="s">
        <v>787</v>
      </c>
      <c r="B158" s="373"/>
      <c r="C158" s="397" t="s">
        <v>115</v>
      </c>
      <c r="D158" s="398"/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8"/>
      <c r="T158" s="398"/>
      <c r="U158" s="398"/>
      <c r="V158" s="398"/>
      <c r="W158" s="398"/>
      <c r="X158" s="398"/>
      <c r="Y158" s="398"/>
      <c r="Z158" s="398"/>
      <c r="AA158" s="398"/>
      <c r="AB158" s="399"/>
      <c r="AC158" s="385" t="s">
        <v>123</v>
      </c>
      <c r="AD158" s="386"/>
      <c r="AE158" s="449"/>
      <c r="AF158" s="450"/>
      <c r="AG158" s="450"/>
      <c r="AH158" s="451"/>
      <c r="AI158" s="449"/>
      <c r="AJ158" s="450"/>
      <c r="AK158" s="450"/>
      <c r="AL158" s="451"/>
      <c r="AM158" s="449"/>
      <c r="AN158" s="450"/>
      <c r="AO158" s="450"/>
      <c r="AP158" s="451"/>
      <c r="AQ158" s="449"/>
      <c r="AR158" s="450"/>
      <c r="AS158" s="450"/>
      <c r="AT158" s="451"/>
      <c r="AU158" s="449"/>
      <c r="AV158" s="450"/>
      <c r="AW158" s="450"/>
      <c r="AX158" s="451"/>
      <c r="AY158" s="449"/>
      <c r="AZ158" s="450"/>
      <c r="BA158" s="450"/>
      <c r="BB158" s="451"/>
      <c r="BC158" s="449"/>
      <c r="BD158" s="450"/>
      <c r="BE158" s="450"/>
      <c r="BF158" s="451"/>
      <c r="BG158" s="452" t="str">
        <f t="shared" si="120"/>
        <v>n.é.</v>
      </c>
      <c r="BH158" s="453"/>
    </row>
    <row r="159" spans="1:60" ht="20.100000000000001" customHeight="1">
      <c r="A159" s="522" t="s">
        <v>788</v>
      </c>
      <c r="B159" s="465"/>
      <c r="C159" s="498" t="s">
        <v>917</v>
      </c>
      <c r="D159" s="499"/>
      <c r="E159" s="499"/>
      <c r="F159" s="499"/>
      <c r="G159" s="499"/>
      <c r="H159" s="499"/>
      <c r="I159" s="499"/>
      <c r="J159" s="499"/>
      <c r="K159" s="499"/>
      <c r="L159" s="499"/>
      <c r="M159" s="499"/>
      <c r="N159" s="499"/>
      <c r="O159" s="499"/>
      <c r="P159" s="499"/>
      <c r="Q159" s="499"/>
      <c r="R159" s="499"/>
      <c r="S159" s="499"/>
      <c r="T159" s="499"/>
      <c r="U159" s="499"/>
      <c r="V159" s="499"/>
      <c r="W159" s="499"/>
      <c r="X159" s="499"/>
      <c r="Y159" s="499"/>
      <c r="Z159" s="499"/>
      <c r="AA159" s="499"/>
      <c r="AB159" s="500"/>
      <c r="AC159" s="501" t="s">
        <v>58</v>
      </c>
      <c r="AD159" s="502"/>
      <c r="AE159" s="461">
        <f>SUM(AE151:AH158)</f>
        <v>0</v>
      </c>
      <c r="AF159" s="462"/>
      <c r="AG159" s="462"/>
      <c r="AH159" s="463"/>
      <c r="AI159" s="461">
        <f t="shared" ref="AI159" si="133">SUM(AI151:AL158)</f>
        <v>0</v>
      </c>
      <c r="AJ159" s="462"/>
      <c r="AK159" s="462"/>
      <c r="AL159" s="463"/>
      <c r="AM159" s="461">
        <f t="shared" ref="AM159" si="134">SUM(AM151:AP158)</f>
        <v>0</v>
      </c>
      <c r="AN159" s="462"/>
      <c r="AO159" s="462"/>
      <c r="AP159" s="463"/>
      <c r="AQ159" s="461">
        <f t="shared" ref="AQ159" si="135">SUM(AQ151:AT158)</f>
        <v>0</v>
      </c>
      <c r="AR159" s="462"/>
      <c r="AS159" s="462"/>
      <c r="AT159" s="463"/>
      <c r="AU159" s="461">
        <f t="shared" ref="AU159" si="136">SUM(AU151:AX158)</f>
        <v>0</v>
      </c>
      <c r="AV159" s="462"/>
      <c r="AW159" s="462"/>
      <c r="AX159" s="463"/>
      <c r="AY159" s="461">
        <f t="shared" ref="AY159" si="137">SUM(AY151:BB158)</f>
        <v>0</v>
      </c>
      <c r="AZ159" s="462"/>
      <c r="BA159" s="462"/>
      <c r="BB159" s="463"/>
      <c r="BC159" s="461">
        <f t="shared" ref="BC159" si="138">SUM(BC151:BF158)</f>
        <v>0</v>
      </c>
      <c r="BD159" s="462"/>
      <c r="BE159" s="462"/>
      <c r="BF159" s="463"/>
      <c r="BG159" s="444" t="str">
        <f t="shared" si="120"/>
        <v>n.é.</v>
      </c>
      <c r="BH159" s="445"/>
    </row>
    <row r="160" spans="1:60" ht="20.100000000000001" customHeight="1">
      <c r="A160" s="438" t="s">
        <v>816</v>
      </c>
      <c r="B160" s="373"/>
      <c r="C160" s="454" t="s">
        <v>142</v>
      </c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455"/>
      <c r="R160" s="455"/>
      <c r="S160" s="455"/>
      <c r="T160" s="455"/>
      <c r="U160" s="455"/>
      <c r="V160" s="455"/>
      <c r="W160" s="455"/>
      <c r="X160" s="455"/>
      <c r="Y160" s="455"/>
      <c r="Z160" s="455"/>
      <c r="AA160" s="455"/>
      <c r="AB160" s="456"/>
      <c r="AC160" s="385" t="s">
        <v>131</v>
      </c>
      <c r="AD160" s="386"/>
      <c r="AE160" s="449"/>
      <c r="AF160" s="450"/>
      <c r="AG160" s="450"/>
      <c r="AH160" s="451"/>
      <c r="AI160" s="449"/>
      <c r="AJ160" s="450"/>
      <c r="AK160" s="450"/>
      <c r="AL160" s="451"/>
      <c r="AM160" s="449"/>
      <c r="AN160" s="450"/>
      <c r="AO160" s="450"/>
      <c r="AP160" s="451"/>
      <c r="AQ160" s="449"/>
      <c r="AR160" s="450"/>
      <c r="AS160" s="450"/>
      <c r="AT160" s="451"/>
      <c r="AU160" s="449"/>
      <c r="AV160" s="450"/>
      <c r="AW160" s="450"/>
      <c r="AX160" s="451"/>
      <c r="AY160" s="449"/>
      <c r="AZ160" s="450"/>
      <c r="BA160" s="450"/>
      <c r="BB160" s="451"/>
      <c r="BC160" s="449"/>
      <c r="BD160" s="450"/>
      <c r="BE160" s="450"/>
      <c r="BF160" s="451"/>
      <c r="BG160" s="452" t="str">
        <f t="shared" si="120"/>
        <v>n.é.</v>
      </c>
      <c r="BH160" s="453"/>
    </row>
    <row r="161" spans="1:60" ht="20.100000000000001" customHeight="1">
      <c r="A161" s="438" t="s">
        <v>817</v>
      </c>
      <c r="B161" s="439"/>
      <c r="C161" s="454" t="s">
        <v>790</v>
      </c>
      <c r="D161" s="455"/>
      <c r="E161" s="455"/>
      <c r="F161" s="455"/>
      <c r="G161" s="455"/>
      <c r="H161" s="455"/>
      <c r="I161" s="455"/>
      <c r="J161" s="455"/>
      <c r="K161" s="455"/>
      <c r="L161" s="455"/>
      <c r="M161" s="455"/>
      <c r="N161" s="455"/>
      <c r="O161" s="455"/>
      <c r="P161" s="455"/>
      <c r="Q161" s="455"/>
      <c r="R161" s="455"/>
      <c r="S161" s="455"/>
      <c r="T161" s="455"/>
      <c r="U161" s="455"/>
      <c r="V161" s="455"/>
      <c r="W161" s="455"/>
      <c r="X161" s="455"/>
      <c r="Y161" s="455"/>
      <c r="Z161" s="455"/>
      <c r="AA161" s="455"/>
      <c r="AB161" s="456"/>
      <c r="AC161" s="385" t="s">
        <v>789</v>
      </c>
      <c r="AD161" s="386"/>
      <c r="AE161" s="449"/>
      <c r="AF161" s="450"/>
      <c r="AG161" s="450"/>
      <c r="AH161" s="451"/>
      <c r="AI161" s="449"/>
      <c r="AJ161" s="450"/>
      <c r="AK161" s="450"/>
      <c r="AL161" s="451"/>
      <c r="AM161" s="449"/>
      <c r="AN161" s="450"/>
      <c r="AO161" s="450"/>
      <c r="AP161" s="451"/>
      <c r="AQ161" s="449"/>
      <c r="AR161" s="450"/>
      <c r="AS161" s="450"/>
      <c r="AT161" s="451"/>
      <c r="AU161" s="449"/>
      <c r="AV161" s="450"/>
      <c r="AW161" s="450"/>
      <c r="AX161" s="451"/>
      <c r="AY161" s="449"/>
      <c r="AZ161" s="450"/>
      <c r="BA161" s="450"/>
      <c r="BB161" s="451"/>
      <c r="BC161" s="449"/>
      <c r="BD161" s="450"/>
      <c r="BE161" s="450"/>
      <c r="BF161" s="451"/>
      <c r="BG161" s="452" t="str">
        <f t="shared" si="120"/>
        <v>n.é.</v>
      </c>
      <c r="BH161" s="453"/>
    </row>
    <row r="162" spans="1:60" ht="20.100000000000001" customHeight="1">
      <c r="A162" s="438" t="s">
        <v>818</v>
      </c>
      <c r="B162" s="439"/>
      <c r="C162" s="454" t="s">
        <v>791</v>
      </c>
      <c r="D162" s="455"/>
      <c r="E162" s="455"/>
      <c r="F162" s="455"/>
      <c r="G162" s="455"/>
      <c r="H162" s="455"/>
      <c r="I162" s="455"/>
      <c r="J162" s="455"/>
      <c r="K162" s="455"/>
      <c r="L162" s="455"/>
      <c r="M162" s="455"/>
      <c r="N162" s="455"/>
      <c r="O162" s="455"/>
      <c r="P162" s="455"/>
      <c r="Q162" s="455"/>
      <c r="R162" s="455"/>
      <c r="S162" s="455"/>
      <c r="T162" s="455"/>
      <c r="U162" s="455"/>
      <c r="V162" s="455"/>
      <c r="W162" s="455"/>
      <c r="X162" s="455"/>
      <c r="Y162" s="455"/>
      <c r="Z162" s="455"/>
      <c r="AA162" s="455"/>
      <c r="AB162" s="456"/>
      <c r="AC162" s="385" t="s">
        <v>792</v>
      </c>
      <c r="AD162" s="386"/>
      <c r="AE162" s="449"/>
      <c r="AF162" s="450"/>
      <c r="AG162" s="450"/>
      <c r="AH162" s="451"/>
      <c r="AI162" s="449"/>
      <c r="AJ162" s="450"/>
      <c r="AK162" s="450"/>
      <c r="AL162" s="451"/>
      <c r="AM162" s="449"/>
      <c r="AN162" s="450"/>
      <c r="AO162" s="450"/>
      <c r="AP162" s="451"/>
      <c r="AQ162" s="449"/>
      <c r="AR162" s="450"/>
      <c r="AS162" s="450"/>
      <c r="AT162" s="451"/>
      <c r="AU162" s="449"/>
      <c r="AV162" s="450"/>
      <c r="AW162" s="450"/>
      <c r="AX162" s="451"/>
      <c r="AY162" s="449"/>
      <c r="AZ162" s="450"/>
      <c r="BA162" s="450"/>
      <c r="BB162" s="451"/>
      <c r="BC162" s="449"/>
      <c r="BD162" s="450"/>
      <c r="BE162" s="450"/>
      <c r="BF162" s="451"/>
      <c r="BG162" s="452" t="str">
        <f t="shared" si="120"/>
        <v>n.é.</v>
      </c>
      <c r="BH162" s="453"/>
    </row>
    <row r="163" spans="1:60" ht="20.100000000000001" customHeight="1">
      <c r="A163" s="438" t="s">
        <v>819</v>
      </c>
      <c r="B163" s="439"/>
      <c r="C163" s="454" t="s">
        <v>793</v>
      </c>
      <c r="D163" s="455"/>
      <c r="E163" s="455"/>
      <c r="F163" s="455"/>
      <c r="G163" s="455"/>
      <c r="H163" s="455"/>
      <c r="I163" s="455"/>
      <c r="J163" s="455"/>
      <c r="K163" s="455"/>
      <c r="L163" s="455"/>
      <c r="M163" s="455"/>
      <c r="N163" s="455"/>
      <c r="O163" s="455"/>
      <c r="P163" s="455"/>
      <c r="Q163" s="455"/>
      <c r="R163" s="455"/>
      <c r="S163" s="455"/>
      <c r="T163" s="455"/>
      <c r="U163" s="455"/>
      <c r="V163" s="455"/>
      <c r="W163" s="455"/>
      <c r="X163" s="455"/>
      <c r="Y163" s="455"/>
      <c r="Z163" s="455"/>
      <c r="AA163" s="455"/>
      <c r="AB163" s="456"/>
      <c r="AC163" s="385" t="s">
        <v>794</v>
      </c>
      <c r="AD163" s="386"/>
      <c r="AE163" s="449"/>
      <c r="AF163" s="450"/>
      <c r="AG163" s="450"/>
      <c r="AH163" s="451"/>
      <c r="AI163" s="449"/>
      <c r="AJ163" s="450"/>
      <c r="AK163" s="450"/>
      <c r="AL163" s="451"/>
      <c r="AM163" s="449"/>
      <c r="AN163" s="450"/>
      <c r="AO163" s="450"/>
      <c r="AP163" s="451"/>
      <c r="AQ163" s="449"/>
      <c r="AR163" s="450"/>
      <c r="AS163" s="450"/>
      <c r="AT163" s="451"/>
      <c r="AU163" s="449"/>
      <c r="AV163" s="450"/>
      <c r="AW163" s="450"/>
      <c r="AX163" s="451"/>
      <c r="AY163" s="449"/>
      <c r="AZ163" s="450"/>
      <c r="BA163" s="450"/>
      <c r="BB163" s="451"/>
      <c r="BC163" s="449"/>
      <c r="BD163" s="450"/>
      <c r="BE163" s="450"/>
      <c r="BF163" s="451"/>
      <c r="BG163" s="452" t="str">
        <f t="shared" si="120"/>
        <v>n.é.</v>
      </c>
      <c r="BH163" s="453"/>
    </row>
    <row r="164" spans="1:60" ht="20.100000000000001" customHeight="1">
      <c r="A164" s="438" t="s">
        <v>820</v>
      </c>
      <c r="B164" s="439"/>
      <c r="C164" s="454" t="s">
        <v>425</v>
      </c>
      <c r="D164" s="455"/>
      <c r="E164" s="455"/>
      <c r="F164" s="455"/>
      <c r="G164" s="455"/>
      <c r="H164" s="455"/>
      <c r="I164" s="455"/>
      <c r="J164" s="455"/>
      <c r="K164" s="455"/>
      <c r="L164" s="455"/>
      <c r="M164" s="455"/>
      <c r="N164" s="455"/>
      <c r="O164" s="455"/>
      <c r="P164" s="455"/>
      <c r="Q164" s="455"/>
      <c r="R164" s="455"/>
      <c r="S164" s="455"/>
      <c r="T164" s="455"/>
      <c r="U164" s="455"/>
      <c r="V164" s="455"/>
      <c r="W164" s="455"/>
      <c r="X164" s="455"/>
      <c r="Y164" s="455"/>
      <c r="Z164" s="455"/>
      <c r="AA164" s="455"/>
      <c r="AB164" s="456"/>
      <c r="AC164" s="385" t="s">
        <v>132</v>
      </c>
      <c r="AD164" s="386"/>
      <c r="AE164" s="449"/>
      <c r="AF164" s="450"/>
      <c r="AG164" s="450"/>
      <c r="AH164" s="451"/>
      <c r="AI164" s="449"/>
      <c r="AJ164" s="450"/>
      <c r="AK164" s="450"/>
      <c r="AL164" s="451"/>
      <c r="AM164" s="449"/>
      <c r="AN164" s="450"/>
      <c r="AO164" s="450"/>
      <c r="AP164" s="451"/>
      <c r="AQ164" s="449"/>
      <c r="AR164" s="450"/>
      <c r="AS164" s="450"/>
      <c r="AT164" s="451"/>
      <c r="AU164" s="449"/>
      <c r="AV164" s="450"/>
      <c r="AW164" s="450"/>
      <c r="AX164" s="451"/>
      <c r="AY164" s="449"/>
      <c r="AZ164" s="450"/>
      <c r="BA164" s="450"/>
      <c r="BB164" s="451"/>
      <c r="BC164" s="449"/>
      <c r="BD164" s="450"/>
      <c r="BE164" s="450"/>
      <c r="BF164" s="451"/>
      <c r="BG164" s="452" t="str">
        <f t="shared" si="120"/>
        <v>n.é.</v>
      </c>
      <c r="BH164" s="453"/>
    </row>
    <row r="165" spans="1:60" ht="20.100000000000001" customHeight="1">
      <c r="A165" s="438" t="s">
        <v>821</v>
      </c>
      <c r="B165" s="439"/>
      <c r="C165" s="454" t="s">
        <v>424</v>
      </c>
      <c r="D165" s="455"/>
      <c r="E165" s="455"/>
      <c r="F165" s="455"/>
      <c r="G165" s="455"/>
      <c r="H165" s="455"/>
      <c r="I165" s="455"/>
      <c r="J165" s="455"/>
      <c r="K165" s="455"/>
      <c r="L165" s="455"/>
      <c r="M165" s="455"/>
      <c r="N165" s="455"/>
      <c r="O165" s="455"/>
      <c r="P165" s="455"/>
      <c r="Q165" s="455"/>
      <c r="R165" s="455"/>
      <c r="S165" s="455"/>
      <c r="T165" s="455"/>
      <c r="U165" s="455"/>
      <c r="V165" s="455"/>
      <c r="W165" s="455"/>
      <c r="X165" s="455"/>
      <c r="Y165" s="455"/>
      <c r="Z165" s="455"/>
      <c r="AA165" s="455"/>
      <c r="AB165" s="456"/>
      <c r="AC165" s="385" t="s">
        <v>133</v>
      </c>
      <c r="AD165" s="386"/>
      <c r="AE165" s="449"/>
      <c r="AF165" s="450"/>
      <c r="AG165" s="450"/>
      <c r="AH165" s="451"/>
      <c r="AI165" s="449"/>
      <c r="AJ165" s="450"/>
      <c r="AK165" s="450"/>
      <c r="AL165" s="451"/>
      <c r="AM165" s="449"/>
      <c r="AN165" s="450"/>
      <c r="AO165" s="450"/>
      <c r="AP165" s="451"/>
      <c r="AQ165" s="449"/>
      <c r="AR165" s="450"/>
      <c r="AS165" s="450"/>
      <c r="AT165" s="451"/>
      <c r="AU165" s="449"/>
      <c r="AV165" s="450"/>
      <c r="AW165" s="450"/>
      <c r="AX165" s="451"/>
      <c r="AY165" s="449"/>
      <c r="AZ165" s="450"/>
      <c r="BA165" s="450"/>
      <c r="BB165" s="451"/>
      <c r="BC165" s="449"/>
      <c r="BD165" s="450"/>
      <c r="BE165" s="450"/>
      <c r="BF165" s="451"/>
      <c r="BG165" s="452" t="str">
        <f t="shared" si="120"/>
        <v>n.é.</v>
      </c>
      <c r="BH165" s="453"/>
    </row>
    <row r="166" spans="1:60" ht="20.100000000000001" customHeight="1">
      <c r="A166" s="438" t="s">
        <v>822</v>
      </c>
      <c r="B166" s="439"/>
      <c r="C166" s="454" t="s">
        <v>423</v>
      </c>
      <c r="D166" s="455"/>
      <c r="E166" s="455"/>
      <c r="F166" s="455"/>
      <c r="G166" s="455"/>
      <c r="H166" s="455"/>
      <c r="I166" s="455"/>
      <c r="J166" s="455"/>
      <c r="K166" s="455"/>
      <c r="L166" s="455"/>
      <c r="M166" s="455"/>
      <c r="N166" s="455"/>
      <c r="O166" s="455"/>
      <c r="P166" s="455"/>
      <c r="Q166" s="455"/>
      <c r="R166" s="455"/>
      <c r="S166" s="455"/>
      <c r="T166" s="455"/>
      <c r="U166" s="455"/>
      <c r="V166" s="455"/>
      <c r="W166" s="455"/>
      <c r="X166" s="455"/>
      <c r="Y166" s="455"/>
      <c r="Z166" s="455"/>
      <c r="AA166" s="455"/>
      <c r="AB166" s="456"/>
      <c r="AC166" s="385" t="s">
        <v>134</v>
      </c>
      <c r="AD166" s="386"/>
      <c r="AE166" s="449"/>
      <c r="AF166" s="450"/>
      <c r="AG166" s="450"/>
      <c r="AH166" s="451"/>
      <c r="AI166" s="449"/>
      <c r="AJ166" s="450"/>
      <c r="AK166" s="450"/>
      <c r="AL166" s="451"/>
      <c r="AM166" s="449"/>
      <c r="AN166" s="450"/>
      <c r="AO166" s="450"/>
      <c r="AP166" s="451"/>
      <c r="AQ166" s="449"/>
      <c r="AR166" s="450"/>
      <c r="AS166" s="450"/>
      <c r="AT166" s="451"/>
      <c r="AU166" s="449"/>
      <c r="AV166" s="450"/>
      <c r="AW166" s="450"/>
      <c r="AX166" s="451"/>
      <c r="AY166" s="449"/>
      <c r="AZ166" s="450"/>
      <c r="BA166" s="450"/>
      <c r="BB166" s="451"/>
      <c r="BC166" s="449"/>
      <c r="BD166" s="450"/>
      <c r="BE166" s="450"/>
      <c r="BF166" s="451"/>
      <c r="BG166" s="452" t="str">
        <f t="shared" si="120"/>
        <v>n.é.</v>
      </c>
      <c r="BH166" s="453"/>
    </row>
    <row r="167" spans="1:60" ht="20.100000000000001" customHeight="1">
      <c r="A167" s="438" t="s">
        <v>823</v>
      </c>
      <c r="B167" s="439"/>
      <c r="C167" s="454" t="s">
        <v>143</v>
      </c>
      <c r="D167" s="455"/>
      <c r="E167" s="455"/>
      <c r="F167" s="455"/>
      <c r="G167" s="455"/>
      <c r="H167" s="455"/>
      <c r="I167" s="455"/>
      <c r="J167" s="455"/>
      <c r="K167" s="455"/>
      <c r="L167" s="455"/>
      <c r="M167" s="455"/>
      <c r="N167" s="455"/>
      <c r="O167" s="455"/>
      <c r="P167" s="455"/>
      <c r="Q167" s="455"/>
      <c r="R167" s="455"/>
      <c r="S167" s="455"/>
      <c r="T167" s="455"/>
      <c r="U167" s="455"/>
      <c r="V167" s="455"/>
      <c r="W167" s="455"/>
      <c r="X167" s="455"/>
      <c r="Y167" s="455"/>
      <c r="Z167" s="455"/>
      <c r="AA167" s="455"/>
      <c r="AB167" s="456"/>
      <c r="AC167" s="385" t="s">
        <v>135</v>
      </c>
      <c r="AD167" s="386"/>
      <c r="AE167" s="449"/>
      <c r="AF167" s="450"/>
      <c r="AG167" s="450"/>
      <c r="AH167" s="451"/>
      <c r="AI167" s="449"/>
      <c r="AJ167" s="450"/>
      <c r="AK167" s="450"/>
      <c r="AL167" s="451"/>
      <c r="AM167" s="449"/>
      <c r="AN167" s="450"/>
      <c r="AO167" s="450"/>
      <c r="AP167" s="451"/>
      <c r="AQ167" s="449"/>
      <c r="AR167" s="450"/>
      <c r="AS167" s="450"/>
      <c r="AT167" s="451"/>
      <c r="AU167" s="449"/>
      <c r="AV167" s="450"/>
      <c r="AW167" s="450"/>
      <c r="AX167" s="451"/>
      <c r="AY167" s="449"/>
      <c r="AZ167" s="450"/>
      <c r="BA167" s="450"/>
      <c r="BB167" s="451"/>
      <c r="BC167" s="449"/>
      <c r="BD167" s="450"/>
      <c r="BE167" s="450"/>
      <c r="BF167" s="451"/>
      <c r="BG167" s="452" t="str">
        <f t="shared" si="120"/>
        <v>n.é.</v>
      </c>
      <c r="BH167" s="453"/>
    </row>
    <row r="168" spans="1:60" ht="20.100000000000001" customHeight="1">
      <c r="A168" s="438" t="s">
        <v>824</v>
      </c>
      <c r="B168" s="439"/>
      <c r="C168" s="454" t="s">
        <v>422</v>
      </c>
      <c r="D168" s="455"/>
      <c r="E168" s="455"/>
      <c r="F168" s="455"/>
      <c r="G168" s="455"/>
      <c r="H168" s="455"/>
      <c r="I168" s="455"/>
      <c r="J168" s="455"/>
      <c r="K168" s="455"/>
      <c r="L168" s="455"/>
      <c r="M168" s="455"/>
      <c r="N168" s="455"/>
      <c r="O168" s="455"/>
      <c r="P168" s="455"/>
      <c r="Q168" s="455"/>
      <c r="R168" s="455"/>
      <c r="S168" s="455"/>
      <c r="T168" s="455"/>
      <c r="U168" s="455"/>
      <c r="V168" s="455"/>
      <c r="W168" s="455"/>
      <c r="X168" s="455"/>
      <c r="Y168" s="455"/>
      <c r="Z168" s="455"/>
      <c r="AA168" s="455"/>
      <c r="AB168" s="456"/>
      <c r="AC168" s="385" t="s">
        <v>136</v>
      </c>
      <c r="AD168" s="386"/>
      <c r="AE168" s="449"/>
      <c r="AF168" s="450"/>
      <c r="AG168" s="450"/>
      <c r="AH168" s="451"/>
      <c r="AI168" s="449"/>
      <c r="AJ168" s="450"/>
      <c r="AK168" s="450"/>
      <c r="AL168" s="451"/>
      <c r="AM168" s="449"/>
      <c r="AN168" s="450"/>
      <c r="AO168" s="450"/>
      <c r="AP168" s="451"/>
      <c r="AQ168" s="449"/>
      <c r="AR168" s="450"/>
      <c r="AS168" s="450"/>
      <c r="AT168" s="451"/>
      <c r="AU168" s="449"/>
      <c r="AV168" s="450"/>
      <c r="AW168" s="450"/>
      <c r="AX168" s="451"/>
      <c r="AY168" s="449"/>
      <c r="AZ168" s="450"/>
      <c r="BA168" s="450"/>
      <c r="BB168" s="451"/>
      <c r="BC168" s="449"/>
      <c r="BD168" s="450"/>
      <c r="BE168" s="450"/>
      <c r="BF168" s="451"/>
      <c r="BG168" s="452" t="str">
        <f t="shared" si="120"/>
        <v>n.é.</v>
      </c>
      <c r="BH168" s="453"/>
    </row>
    <row r="169" spans="1:60" ht="20.100000000000001" customHeight="1">
      <c r="A169" s="438" t="s">
        <v>825</v>
      </c>
      <c r="B169" s="439"/>
      <c r="C169" s="454" t="s">
        <v>421</v>
      </c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6"/>
      <c r="AC169" s="385" t="s">
        <v>137</v>
      </c>
      <c r="AD169" s="386"/>
      <c r="AE169" s="449"/>
      <c r="AF169" s="450"/>
      <c r="AG169" s="450"/>
      <c r="AH169" s="451"/>
      <c r="AI169" s="449"/>
      <c r="AJ169" s="450"/>
      <c r="AK169" s="450"/>
      <c r="AL169" s="451"/>
      <c r="AM169" s="449"/>
      <c r="AN169" s="450"/>
      <c r="AO169" s="450"/>
      <c r="AP169" s="451"/>
      <c r="AQ169" s="449"/>
      <c r="AR169" s="450"/>
      <c r="AS169" s="450"/>
      <c r="AT169" s="451"/>
      <c r="AU169" s="449"/>
      <c r="AV169" s="450"/>
      <c r="AW169" s="450"/>
      <c r="AX169" s="451"/>
      <c r="AY169" s="449"/>
      <c r="AZ169" s="450"/>
      <c r="BA169" s="450"/>
      <c r="BB169" s="451"/>
      <c r="BC169" s="449"/>
      <c r="BD169" s="450"/>
      <c r="BE169" s="450"/>
      <c r="BF169" s="451"/>
      <c r="BG169" s="452" t="str">
        <f t="shared" si="120"/>
        <v>n.é.</v>
      </c>
      <c r="BH169" s="453"/>
    </row>
    <row r="170" spans="1:60" ht="20.100000000000001" customHeight="1">
      <c r="A170" s="438" t="s">
        <v>826</v>
      </c>
      <c r="B170" s="439"/>
      <c r="C170" s="454" t="s">
        <v>144</v>
      </c>
      <c r="D170" s="455"/>
      <c r="E170" s="455"/>
      <c r="F170" s="455"/>
      <c r="G170" s="455"/>
      <c r="H170" s="455"/>
      <c r="I170" s="455"/>
      <c r="J170" s="455"/>
      <c r="K170" s="455"/>
      <c r="L170" s="455"/>
      <c r="M170" s="455"/>
      <c r="N170" s="455"/>
      <c r="O170" s="455"/>
      <c r="P170" s="455"/>
      <c r="Q170" s="455"/>
      <c r="R170" s="455"/>
      <c r="S170" s="455"/>
      <c r="T170" s="455"/>
      <c r="U170" s="455"/>
      <c r="V170" s="455"/>
      <c r="W170" s="455"/>
      <c r="X170" s="455"/>
      <c r="Y170" s="455"/>
      <c r="Z170" s="455"/>
      <c r="AA170" s="455"/>
      <c r="AB170" s="456"/>
      <c r="AC170" s="385" t="s">
        <v>138</v>
      </c>
      <c r="AD170" s="386"/>
      <c r="AE170" s="449"/>
      <c r="AF170" s="450"/>
      <c r="AG170" s="450"/>
      <c r="AH170" s="451"/>
      <c r="AI170" s="449"/>
      <c r="AJ170" s="450"/>
      <c r="AK170" s="450"/>
      <c r="AL170" s="451"/>
      <c r="AM170" s="449"/>
      <c r="AN170" s="450"/>
      <c r="AO170" s="450"/>
      <c r="AP170" s="451"/>
      <c r="AQ170" s="449"/>
      <c r="AR170" s="450"/>
      <c r="AS170" s="450"/>
      <c r="AT170" s="451"/>
      <c r="AU170" s="449"/>
      <c r="AV170" s="450"/>
      <c r="AW170" s="450"/>
      <c r="AX170" s="451"/>
      <c r="AY170" s="449"/>
      <c r="AZ170" s="450"/>
      <c r="BA170" s="450"/>
      <c r="BB170" s="451"/>
      <c r="BC170" s="449"/>
      <c r="BD170" s="450"/>
      <c r="BE170" s="450"/>
      <c r="BF170" s="451"/>
      <c r="BG170" s="452" t="str">
        <f t="shared" si="120"/>
        <v>n.é.</v>
      </c>
      <c r="BH170" s="453"/>
    </row>
    <row r="171" spans="1:60" ht="20.100000000000001" customHeight="1">
      <c r="A171" s="438" t="s">
        <v>827</v>
      </c>
      <c r="B171" s="439"/>
      <c r="C171" s="495" t="s">
        <v>145</v>
      </c>
      <c r="D171" s="496"/>
      <c r="E171" s="496"/>
      <c r="F171" s="496"/>
      <c r="G171" s="496"/>
      <c r="H171" s="496"/>
      <c r="I171" s="496"/>
      <c r="J171" s="496"/>
      <c r="K171" s="496"/>
      <c r="L171" s="496"/>
      <c r="M171" s="496"/>
      <c r="N171" s="496"/>
      <c r="O171" s="496"/>
      <c r="P171" s="496"/>
      <c r="Q171" s="496"/>
      <c r="R171" s="496"/>
      <c r="S171" s="496"/>
      <c r="T171" s="496"/>
      <c r="U171" s="496"/>
      <c r="V171" s="496"/>
      <c r="W171" s="496"/>
      <c r="X171" s="496"/>
      <c r="Y171" s="496"/>
      <c r="Z171" s="496"/>
      <c r="AA171" s="496"/>
      <c r="AB171" s="497"/>
      <c r="AC171" s="385" t="s">
        <v>139</v>
      </c>
      <c r="AD171" s="386"/>
      <c r="AE171" s="449"/>
      <c r="AF171" s="450"/>
      <c r="AG171" s="450"/>
      <c r="AH171" s="451"/>
      <c r="AI171" s="449"/>
      <c r="AJ171" s="450"/>
      <c r="AK171" s="450"/>
      <c r="AL171" s="451"/>
      <c r="AM171" s="449"/>
      <c r="AN171" s="450"/>
      <c r="AO171" s="450"/>
      <c r="AP171" s="451"/>
      <c r="AQ171" s="449"/>
      <c r="AR171" s="450"/>
      <c r="AS171" s="450"/>
      <c r="AT171" s="451"/>
      <c r="AU171" s="449"/>
      <c r="AV171" s="450"/>
      <c r="AW171" s="450"/>
      <c r="AX171" s="451"/>
      <c r="AY171" s="449"/>
      <c r="AZ171" s="450"/>
      <c r="BA171" s="450"/>
      <c r="BB171" s="451"/>
      <c r="BC171" s="449"/>
      <c r="BD171" s="450"/>
      <c r="BE171" s="450"/>
      <c r="BF171" s="451"/>
      <c r="BG171" s="452" t="str">
        <f t="shared" si="120"/>
        <v>n.é.</v>
      </c>
      <c r="BH171" s="453"/>
    </row>
    <row r="172" spans="1:60" ht="20.100000000000001" customHeight="1">
      <c r="A172" s="438" t="s">
        <v>828</v>
      </c>
      <c r="B172" s="439"/>
      <c r="C172" s="454" t="s">
        <v>795</v>
      </c>
      <c r="D172" s="455"/>
      <c r="E172" s="455"/>
      <c r="F172" s="455"/>
      <c r="G172" s="455"/>
      <c r="H172" s="455"/>
      <c r="I172" s="455"/>
      <c r="J172" s="455"/>
      <c r="K172" s="455"/>
      <c r="L172" s="455"/>
      <c r="M172" s="455"/>
      <c r="N172" s="455"/>
      <c r="O172" s="455"/>
      <c r="P172" s="455"/>
      <c r="Q172" s="455"/>
      <c r="R172" s="45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456"/>
      <c r="AC172" s="385" t="s">
        <v>140</v>
      </c>
      <c r="AD172" s="457"/>
      <c r="AE172" s="449"/>
      <c r="AF172" s="450"/>
      <c r="AG172" s="450"/>
      <c r="AH172" s="451"/>
      <c r="AI172" s="449"/>
      <c r="AJ172" s="450"/>
      <c r="AK172" s="450"/>
      <c r="AL172" s="451"/>
      <c r="AM172" s="449"/>
      <c r="AN172" s="450"/>
      <c r="AO172" s="450"/>
      <c r="AP172" s="451"/>
      <c r="AQ172" s="449"/>
      <c r="AR172" s="450"/>
      <c r="AS172" s="450"/>
      <c r="AT172" s="451"/>
      <c r="AU172" s="449"/>
      <c r="AV172" s="450"/>
      <c r="AW172" s="450"/>
      <c r="AX172" s="451"/>
      <c r="AY172" s="449"/>
      <c r="AZ172" s="450"/>
      <c r="BA172" s="450"/>
      <c r="BB172" s="451"/>
      <c r="BC172" s="449"/>
      <c r="BD172" s="450"/>
      <c r="BE172" s="450"/>
      <c r="BF172" s="451"/>
      <c r="BG172" s="452" t="str">
        <f t="shared" si="120"/>
        <v>n.é.</v>
      </c>
      <c r="BH172" s="453"/>
    </row>
    <row r="173" spans="1:60" ht="20.100000000000001" customHeight="1">
      <c r="A173" s="438" t="s">
        <v>829</v>
      </c>
      <c r="B173" s="439"/>
      <c r="C173" s="454" t="s">
        <v>146</v>
      </c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6"/>
      <c r="AC173" s="385" t="s">
        <v>141</v>
      </c>
      <c r="AD173" s="457"/>
      <c r="AE173" s="449"/>
      <c r="AF173" s="450"/>
      <c r="AG173" s="450"/>
      <c r="AH173" s="451"/>
      <c r="AI173" s="449"/>
      <c r="AJ173" s="450"/>
      <c r="AK173" s="450"/>
      <c r="AL173" s="451"/>
      <c r="AM173" s="449"/>
      <c r="AN173" s="450"/>
      <c r="AO173" s="450"/>
      <c r="AP173" s="451"/>
      <c r="AQ173" s="449"/>
      <c r="AR173" s="450"/>
      <c r="AS173" s="450"/>
      <c r="AT173" s="451"/>
      <c r="AU173" s="449"/>
      <c r="AV173" s="450"/>
      <c r="AW173" s="450"/>
      <c r="AX173" s="451"/>
      <c r="AY173" s="449"/>
      <c r="AZ173" s="450"/>
      <c r="BA173" s="450"/>
      <c r="BB173" s="451"/>
      <c r="BC173" s="449"/>
      <c r="BD173" s="450"/>
      <c r="BE173" s="450"/>
      <c r="BF173" s="451"/>
      <c r="BG173" s="452" t="str">
        <f t="shared" si="120"/>
        <v>n.é.</v>
      </c>
      <c r="BH173" s="453"/>
    </row>
    <row r="174" spans="1:60" ht="20.100000000000001" customHeight="1">
      <c r="A174" s="438" t="s">
        <v>830</v>
      </c>
      <c r="B174" s="439"/>
      <c r="C174" s="495" t="s">
        <v>147</v>
      </c>
      <c r="D174" s="496"/>
      <c r="E174" s="496"/>
      <c r="F174" s="496"/>
      <c r="G174" s="496"/>
      <c r="H174" s="496"/>
      <c r="I174" s="496"/>
      <c r="J174" s="496"/>
      <c r="K174" s="496"/>
      <c r="L174" s="496"/>
      <c r="M174" s="496"/>
      <c r="N174" s="496"/>
      <c r="O174" s="496"/>
      <c r="P174" s="496"/>
      <c r="Q174" s="496"/>
      <c r="R174" s="496"/>
      <c r="S174" s="496"/>
      <c r="T174" s="496"/>
      <c r="U174" s="496"/>
      <c r="V174" s="496"/>
      <c r="W174" s="496"/>
      <c r="X174" s="496"/>
      <c r="Y174" s="496"/>
      <c r="Z174" s="496"/>
      <c r="AA174" s="496"/>
      <c r="AB174" s="497"/>
      <c r="AC174" s="385" t="s">
        <v>796</v>
      </c>
      <c r="AD174" s="386"/>
      <c r="AE174" s="449"/>
      <c r="AF174" s="450"/>
      <c r="AG174" s="450"/>
      <c r="AH174" s="451"/>
      <c r="AI174" s="449"/>
      <c r="AJ174" s="450"/>
      <c r="AK174" s="450"/>
      <c r="AL174" s="451"/>
      <c r="AM174" s="446" t="s">
        <v>710</v>
      </c>
      <c r="AN174" s="447"/>
      <c r="AO174" s="447"/>
      <c r="AP174" s="448"/>
      <c r="AQ174" s="446" t="s">
        <v>710</v>
      </c>
      <c r="AR174" s="447"/>
      <c r="AS174" s="447"/>
      <c r="AT174" s="448"/>
      <c r="AU174" s="446" t="s">
        <v>710</v>
      </c>
      <c r="AV174" s="447"/>
      <c r="AW174" s="447"/>
      <c r="AX174" s="448"/>
      <c r="AY174" s="446" t="s">
        <v>710</v>
      </c>
      <c r="AZ174" s="447"/>
      <c r="BA174" s="447"/>
      <c r="BB174" s="448"/>
      <c r="BC174" s="446" t="s">
        <v>710</v>
      </c>
      <c r="BD174" s="447"/>
      <c r="BE174" s="447"/>
      <c r="BF174" s="448"/>
      <c r="BG174" s="487" t="s">
        <v>713</v>
      </c>
      <c r="BH174" s="488"/>
    </row>
    <row r="175" spans="1:60" ht="20.100000000000001" customHeight="1">
      <c r="A175" s="522" t="s">
        <v>831</v>
      </c>
      <c r="B175" s="523"/>
      <c r="C175" s="498" t="s">
        <v>918</v>
      </c>
      <c r="D175" s="499"/>
      <c r="E175" s="499"/>
      <c r="F175" s="499"/>
      <c r="G175" s="499"/>
      <c r="H175" s="499"/>
      <c r="I175" s="499"/>
      <c r="J175" s="499"/>
      <c r="K175" s="499"/>
      <c r="L175" s="499"/>
      <c r="M175" s="499"/>
      <c r="N175" s="499"/>
      <c r="O175" s="499"/>
      <c r="P175" s="499"/>
      <c r="Q175" s="499"/>
      <c r="R175" s="499"/>
      <c r="S175" s="499"/>
      <c r="T175" s="499"/>
      <c r="U175" s="499"/>
      <c r="V175" s="499"/>
      <c r="W175" s="499"/>
      <c r="X175" s="499"/>
      <c r="Y175" s="499"/>
      <c r="Z175" s="499"/>
      <c r="AA175" s="499"/>
      <c r="AB175" s="500"/>
      <c r="AC175" s="501" t="s">
        <v>59</v>
      </c>
      <c r="AD175" s="502"/>
      <c r="AE175" s="461">
        <f>SUM(AE160:AH174)</f>
        <v>0</v>
      </c>
      <c r="AF175" s="462"/>
      <c r="AG175" s="462"/>
      <c r="AH175" s="463"/>
      <c r="AI175" s="461">
        <f t="shared" ref="AI175" si="139">SUM(AI160:AL174)</f>
        <v>0</v>
      </c>
      <c r="AJ175" s="462"/>
      <c r="AK175" s="462"/>
      <c r="AL175" s="463"/>
      <c r="AM175" s="461">
        <f t="shared" ref="AM175" si="140">SUM(AM160:AP174)</f>
        <v>0</v>
      </c>
      <c r="AN175" s="462"/>
      <c r="AO175" s="462"/>
      <c r="AP175" s="463"/>
      <c r="AQ175" s="461">
        <f t="shared" ref="AQ175" si="141">SUM(AQ160:AT174)</f>
        <v>0</v>
      </c>
      <c r="AR175" s="462"/>
      <c r="AS175" s="462"/>
      <c r="AT175" s="463"/>
      <c r="AU175" s="461">
        <f t="shared" ref="AU175" si="142">SUM(AU160:AX174)</f>
        <v>0</v>
      </c>
      <c r="AV175" s="462"/>
      <c r="AW175" s="462"/>
      <c r="AX175" s="463"/>
      <c r="AY175" s="461">
        <f t="shared" ref="AY175" si="143">SUM(AY160:BB174)</f>
        <v>0</v>
      </c>
      <c r="AZ175" s="462"/>
      <c r="BA175" s="462"/>
      <c r="BB175" s="463"/>
      <c r="BC175" s="461">
        <f t="shared" ref="BC175" si="144">SUM(BC160:BF174)</f>
        <v>0</v>
      </c>
      <c r="BD175" s="462"/>
      <c r="BE175" s="462"/>
      <c r="BF175" s="463"/>
      <c r="BG175" s="444" t="str">
        <f t="shared" si="120"/>
        <v>n.é.</v>
      </c>
      <c r="BH175" s="445"/>
    </row>
    <row r="176" spans="1:60" ht="20.100000000000001" customHeight="1">
      <c r="A176" s="438" t="s">
        <v>832</v>
      </c>
      <c r="B176" s="439"/>
      <c r="C176" s="527" t="s">
        <v>148</v>
      </c>
      <c r="D176" s="528"/>
      <c r="E176" s="528"/>
      <c r="F176" s="528"/>
      <c r="G176" s="528"/>
      <c r="H176" s="528"/>
      <c r="I176" s="528"/>
      <c r="J176" s="528"/>
      <c r="K176" s="528"/>
      <c r="L176" s="528"/>
      <c r="M176" s="528"/>
      <c r="N176" s="528"/>
      <c r="O176" s="528"/>
      <c r="P176" s="528"/>
      <c r="Q176" s="528"/>
      <c r="R176" s="528"/>
      <c r="S176" s="528"/>
      <c r="T176" s="528"/>
      <c r="U176" s="528"/>
      <c r="V176" s="528"/>
      <c r="W176" s="528"/>
      <c r="X176" s="528"/>
      <c r="Y176" s="528"/>
      <c r="Z176" s="528"/>
      <c r="AA176" s="528"/>
      <c r="AB176" s="529"/>
      <c r="AC176" s="385" t="s">
        <v>124</v>
      </c>
      <c r="AD176" s="386"/>
      <c r="AE176" s="449"/>
      <c r="AF176" s="450"/>
      <c r="AG176" s="450"/>
      <c r="AH176" s="451"/>
      <c r="AI176" s="449"/>
      <c r="AJ176" s="450"/>
      <c r="AK176" s="450"/>
      <c r="AL176" s="451"/>
      <c r="AM176" s="449"/>
      <c r="AN176" s="450"/>
      <c r="AO176" s="450"/>
      <c r="AP176" s="451"/>
      <c r="AQ176" s="449"/>
      <c r="AR176" s="450"/>
      <c r="AS176" s="450"/>
      <c r="AT176" s="451"/>
      <c r="AU176" s="449"/>
      <c r="AV176" s="450"/>
      <c r="AW176" s="450"/>
      <c r="AX176" s="451"/>
      <c r="AY176" s="449"/>
      <c r="AZ176" s="450"/>
      <c r="BA176" s="450"/>
      <c r="BB176" s="451"/>
      <c r="BC176" s="449"/>
      <c r="BD176" s="450"/>
      <c r="BE176" s="450"/>
      <c r="BF176" s="451"/>
      <c r="BG176" s="452" t="str">
        <f t="shared" si="120"/>
        <v>n.é.</v>
      </c>
      <c r="BH176" s="453"/>
    </row>
    <row r="177" spans="1:60" ht="20.100000000000001" customHeight="1">
      <c r="A177" s="438" t="s">
        <v>833</v>
      </c>
      <c r="B177" s="439"/>
      <c r="C177" s="527" t="s">
        <v>149</v>
      </c>
      <c r="D177" s="528"/>
      <c r="E177" s="528"/>
      <c r="F177" s="528"/>
      <c r="G177" s="528"/>
      <c r="H177" s="528"/>
      <c r="I177" s="528"/>
      <c r="J177" s="528"/>
      <c r="K177" s="528"/>
      <c r="L177" s="528"/>
      <c r="M177" s="528"/>
      <c r="N177" s="528"/>
      <c r="O177" s="528"/>
      <c r="P177" s="528"/>
      <c r="Q177" s="528"/>
      <c r="R177" s="528"/>
      <c r="S177" s="528"/>
      <c r="T177" s="528"/>
      <c r="U177" s="528"/>
      <c r="V177" s="528"/>
      <c r="W177" s="528"/>
      <c r="X177" s="528"/>
      <c r="Y177" s="528"/>
      <c r="Z177" s="528"/>
      <c r="AA177" s="528"/>
      <c r="AB177" s="529"/>
      <c r="AC177" s="385" t="s">
        <v>125</v>
      </c>
      <c r="AD177" s="386"/>
      <c r="AE177" s="449"/>
      <c r="AF177" s="450"/>
      <c r="AG177" s="450"/>
      <c r="AH177" s="451"/>
      <c r="AI177" s="449"/>
      <c r="AJ177" s="450"/>
      <c r="AK177" s="450"/>
      <c r="AL177" s="451"/>
      <c r="AM177" s="449"/>
      <c r="AN177" s="450"/>
      <c r="AO177" s="450"/>
      <c r="AP177" s="451"/>
      <c r="AQ177" s="449"/>
      <c r="AR177" s="450"/>
      <c r="AS177" s="450"/>
      <c r="AT177" s="451"/>
      <c r="AU177" s="449"/>
      <c r="AV177" s="450"/>
      <c r="AW177" s="450"/>
      <c r="AX177" s="451"/>
      <c r="AY177" s="449"/>
      <c r="AZ177" s="450"/>
      <c r="BA177" s="450"/>
      <c r="BB177" s="451"/>
      <c r="BC177" s="449"/>
      <c r="BD177" s="450"/>
      <c r="BE177" s="450"/>
      <c r="BF177" s="451"/>
      <c r="BG177" s="452" t="str">
        <f t="shared" si="120"/>
        <v>n.é.</v>
      </c>
      <c r="BH177" s="453"/>
    </row>
    <row r="178" spans="1:60" ht="20.100000000000001" customHeight="1">
      <c r="A178" s="438" t="s">
        <v>834</v>
      </c>
      <c r="B178" s="439"/>
      <c r="C178" s="527" t="s">
        <v>150</v>
      </c>
      <c r="D178" s="528"/>
      <c r="E178" s="528"/>
      <c r="F178" s="528"/>
      <c r="G178" s="528"/>
      <c r="H178" s="528"/>
      <c r="I178" s="528"/>
      <c r="J178" s="528"/>
      <c r="K178" s="528"/>
      <c r="L178" s="528"/>
      <c r="M178" s="528"/>
      <c r="N178" s="528"/>
      <c r="O178" s="528"/>
      <c r="P178" s="528"/>
      <c r="Q178" s="528"/>
      <c r="R178" s="528"/>
      <c r="S178" s="528"/>
      <c r="T178" s="528"/>
      <c r="U178" s="528"/>
      <c r="V178" s="528"/>
      <c r="W178" s="528"/>
      <c r="X178" s="528"/>
      <c r="Y178" s="528"/>
      <c r="Z178" s="528"/>
      <c r="AA178" s="528"/>
      <c r="AB178" s="529"/>
      <c r="AC178" s="385" t="s">
        <v>126</v>
      </c>
      <c r="AD178" s="386"/>
      <c r="AE178" s="449">
        <v>171</v>
      </c>
      <c r="AF178" s="450"/>
      <c r="AG178" s="450"/>
      <c r="AH178" s="451"/>
      <c r="AI178" s="449"/>
      <c r="AJ178" s="450"/>
      <c r="AK178" s="450"/>
      <c r="AL178" s="451"/>
      <c r="AM178" s="449"/>
      <c r="AN178" s="450"/>
      <c r="AO178" s="450"/>
      <c r="AP178" s="451"/>
      <c r="AQ178" s="449"/>
      <c r="AR178" s="450"/>
      <c r="AS178" s="450"/>
      <c r="AT178" s="451"/>
      <c r="AU178" s="449"/>
      <c r="AV178" s="450"/>
      <c r="AW178" s="450"/>
      <c r="AX178" s="451"/>
      <c r="AY178" s="449"/>
      <c r="AZ178" s="450"/>
      <c r="BA178" s="450"/>
      <c r="BB178" s="451"/>
      <c r="BC178" s="449"/>
      <c r="BD178" s="450"/>
      <c r="BE178" s="450"/>
      <c r="BF178" s="451"/>
      <c r="BG178" s="452" t="str">
        <f t="shared" si="120"/>
        <v>n.é.</v>
      </c>
      <c r="BH178" s="453"/>
    </row>
    <row r="179" spans="1:60" ht="20.100000000000001" customHeight="1">
      <c r="A179" s="438" t="s">
        <v>835</v>
      </c>
      <c r="B179" s="439"/>
      <c r="C179" s="527" t="s">
        <v>151</v>
      </c>
      <c r="D179" s="528"/>
      <c r="E179" s="528"/>
      <c r="F179" s="528"/>
      <c r="G179" s="528"/>
      <c r="H179" s="528"/>
      <c r="I179" s="528"/>
      <c r="J179" s="528"/>
      <c r="K179" s="528"/>
      <c r="L179" s="528"/>
      <c r="M179" s="528"/>
      <c r="N179" s="528"/>
      <c r="O179" s="528"/>
      <c r="P179" s="528"/>
      <c r="Q179" s="528"/>
      <c r="R179" s="528"/>
      <c r="S179" s="528"/>
      <c r="T179" s="528"/>
      <c r="U179" s="528"/>
      <c r="V179" s="528"/>
      <c r="W179" s="528"/>
      <c r="X179" s="528"/>
      <c r="Y179" s="528"/>
      <c r="Z179" s="528"/>
      <c r="AA179" s="528"/>
      <c r="AB179" s="529"/>
      <c r="AC179" s="385" t="s">
        <v>127</v>
      </c>
      <c r="AD179" s="386"/>
      <c r="AE179" s="449">
        <v>429</v>
      </c>
      <c r="AF179" s="450"/>
      <c r="AG179" s="450"/>
      <c r="AH179" s="451"/>
      <c r="AI179" s="449"/>
      <c r="AJ179" s="450"/>
      <c r="AK179" s="450"/>
      <c r="AL179" s="451"/>
      <c r="AM179" s="449"/>
      <c r="AN179" s="450"/>
      <c r="AO179" s="450"/>
      <c r="AP179" s="451"/>
      <c r="AQ179" s="449"/>
      <c r="AR179" s="450"/>
      <c r="AS179" s="450"/>
      <c r="AT179" s="451"/>
      <c r="AU179" s="449"/>
      <c r="AV179" s="450"/>
      <c r="AW179" s="450"/>
      <c r="AX179" s="451"/>
      <c r="AY179" s="449"/>
      <c r="AZ179" s="450"/>
      <c r="BA179" s="450"/>
      <c r="BB179" s="451"/>
      <c r="BC179" s="449"/>
      <c r="BD179" s="450"/>
      <c r="BE179" s="450"/>
      <c r="BF179" s="451"/>
      <c r="BG179" s="452" t="str">
        <f t="shared" si="120"/>
        <v>n.é.</v>
      </c>
      <c r="BH179" s="453"/>
    </row>
    <row r="180" spans="1:60" ht="20.100000000000001" customHeight="1">
      <c r="A180" s="438" t="s">
        <v>836</v>
      </c>
      <c r="B180" s="439"/>
      <c r="C180" s="374" t="s">
        <v>152</v>
      </c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6"/>
      <c r="AC180" s="385" t="s">
        <v>128</v>
      </c>
      <c r="AD180" s="386"/>
      <c r="AE180" s="449"/>
      <c r="AF180" s="450"/>
      <c r="AG180" s="450"/>
      <c r="AH180" s="451"/>
      <c r="AI180" s="449"/>
      <c r="AJ180" s="450"/>
      <c r="AK180" s="450"/>
      <c r="AL180" s="451"/>
      <c r="AM180" s="449"/>
      <c r="AN180" s="450"/>
      <c r="AO180" s="450"/>
      <c r="AP180" s="451"/>
      <c r="AQ180" s="449"/>
      <c r="AR180" s="450"/>
      <c r="AS180" s="450"/>
      <c r="AT180" s="451"/>
      <c r="AU180" s="449"/>
      <c r="AV180" s="450"/>
      <c r="AW180" s="450"/>
      <c r="AX180" s="451"/>
      <c r="AY180" s="449"/>
      <c r="AZ180" s="450"/>
      <c r="BA180" s="450"/>
      <c r="BB180" s="451"/>
      <c r="BC180" s="449"/>
      <c r="BD180" s="450"/>
      <c r="BE180" s="450"/>
      <c r="BF180" s="451"/>
      <c r="BG180" s="452" t="str">
        <f t="shared" si="120"/>
        <v>n.é.</v>
      </c>
      <c r="BH180" s="453"/>
    </row>
    <row r="181" spans="1:60" ht="20.100000000000001" customHeight="1">
      <c r="A181" s="438" t="s">
        <v>837</v>
      </c>
      <c r="B181" s="439"/>
      <c r="C181" s="374" t="s">
        <v>153</v>
      </c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6"/>
      <c r="AC181" s="385" t="s">
        <v>129</v>
      </c>
      <c r="AD181" s="386"/>
      <c r="AE181" s="449"/>
      <c r="AF181" s="450"/>
      <c r="AG181" s="450"/>
      <c r="AH181" s="451"/>
      <c r="AI181" s="449"/>
      <c r="AJ181" s="450"/>
      <c r="AK181" s="450"/>
      <c r="AL181" s="451"/>
      <c r="AM181" s="449"/>
      <c r="AN181" s="450"/>
      <c r="AO181" s="450"/>
      <c r="AP181" s="451"/>
      <c r="AQ181" s="449"/>
      <c r="AR181" s="450"/>
      <c r="AS181" s="450"/>
      <c r="AT181" s="451"/>
      <c r="AU181" s="449"/>
      <c r="AV181" s="450"/>
      <c r="AW181" s="450"/>
      <c r="AX181" s="451"/>
      <c r="AY181" s="449"/>
      <c r="AZ181" s="450"/>
      <c r="BA181" s="450"/>
      <c r="BB181" s="451"/>
      <c r="BC181" s="449"/>
      <c r="BD181" s="450"/>
      <c r="BE181" s="450"/>
      <c r="BF181" s="451"/>
      <c r="BG181" s="452" t="str">
        <f t="shared" si="120"/>
        <v>n.é.</v>
      </c>
      <c r="BH181" s="453"/>
    </row>
    <row r="182" spans="1:60" ht="20.100000000000001" customHeight="1">
      <c r="A182" s="438" t="s">
        <v>838</v>
      </c>
      <c r="B182" s="439"/>
      <c r="C182" s="374" t="s">
        <v>154</v>
      </c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6"/>
      <c r="AC182" s="385" t="s">
        <v>130</v>
      </c>
      <c r="AD182" s="386"/>
      <c r="AE182" s="449">
        <v>200</v>
      </c>
      <c r="AF182" s="450"/>
      <c r="AG182" s="450"/>
      <c r="AH182" s="451"/>
      <c r="AI182" s="449"/>
      <c r="AJ182" s="450"/>
      <c r="AK182" s="450"/>
      <c r="AL182" s="451"/>
      <c r="AM182" s="449"/>
      <c r="AN182" s="450"/>
      <c r="AO182" s="450"/>
      <c r="AP182" s="451"/>
      <c r="AQ182" s="449"/>
      <c r="AR182" s="450"/>
      <c r="AS182" s="450"/>
      <c r="AT182" s="451"/>
      <c r="AU182" s="449"/>
      <c r="AV182" s="450"/>
      <c r="AW182" s="450"/>
      <c r="AX182" s="451"/>
      <c r="AY182" s="449"/>
      <c r="AZ182" s="450"/>
      <c r="BA182" s="450"/>
      <c r="BB182" s="451"/>
      <c r="BC182" s="449"/>
      <c r="BD182" s="450"/>
      <c r="BE182" s="450"/>
      <c r="BF182" s="451"/>
      <c r="BG182" s="452" t="str">
        <f t="shared" si="120"/>
        <v>n.é.</v>
      </c>
      <c r="BH182" s="453"/>
    </row>
    <row r="183" spans="1:60" s="3" customFormat="1" ht="20.100000000000001" customHeight="1">
      <c r="A183" s="522" t="s">
        <v>839</v>
      </c>
      <c r="B183" s="523"/>
      <c r="C183" s="466" t="s">
        <v>886</v>
      </c>
      <c r="D183" s="467"/>
      <c r="E183" s="467"/>
      <c r="F183" s="467"/>
      <c r="G183" s="467"/>
      <c r="H183" s="467"/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467"/>
      <c r="T183" s="467"/>
      <c r="U183" s="467"/>
      <c r="V183" s="467"/>
      <c r="W183" s="467"/>
      <c r="X183" s="467"/>
      <c r="Y183" s="467"/>
      <c r="Z183" s="467"/>
      <c r="AA183" s="467"/>
      <c r="AB183" s="468"/>
      <c r="AC183" s="501" t="s">
        <v>60</v>
      </c>
      <c r="AD183" s="502"/>
      <c r="AE183" s="461">
        <f>SUM(AE176:AH182)</f>
        <v>800</v>
      </c>
      <c r="AF183" s="462"/>
      <c r="AG183" s="462"/>
      <c r="AH183" s="463"/>
      <c r="AI183" s="461">
        <f t="shared" ref="AI183" si="145">SUM(AI176:AL182)</f>
        <v>0</v>
      </c>
      <c r="AJ183" s="462"/>
      <c r="AK183" s="462"/>
      <c r="AL183" s="463"/>
      <c r="AM183" s="461">
        <f t="shared" ref="AM183" si="146">SUM(AM176:AP182)</f>
        <v>0</v>
      </c>
      <c r="AN183" s="462"/>
      <c r="AO183" s="462"/>
      <c r="AP183" s="463"/>
      <c r="AQ183" s="461">
        <f t="shared" ref="AQ183" si="147">SUM(AQ176:AT182)</f>
        <v>0</v>
      </c>
      <c r="AR183" s="462"/>
      <c r="AS183" s="462"/>
      <c r="AT183" s="463"/>
      <c r="AU183" s="461">
        <f t="shared" ref="AU183" si="148">SUM(AU176:AX182)</f>
        <v>0</v>
      </c>
      <c r="AV183" s="462"/>
      <c r="AW183" s="462"/>
      <c r="AX183" s="463"/>
      <c r="AY183" s="461">
        <f t="shared" ref="AY183" si="149">SUM(AY176:BB182)</f>
        <v>0</v>
      </c>
      <c r="AZ183" s="462"/>
      <c r="BA183" s="462"/>
      <c r="BB183" s="463"/>
      <c r="BC183" s="461">
        <f t="shared" ref="BC183" si="150">SUM(BC176:BF182)</f>
        <v>0</v>
      </c>
      <c r="BD183" s="462"/>
      <c r="BE183" s="462"/>
      <c r="BF183" s="463"/>
      <c r="BG183" s="444" t="str">
        <f t="shared" si="120"/>
        <v>n.é.</v>
      </c>
      <c r="BH183" s="445"/>
    </row>
    <row r="184" spans="1:60" ht="20.100000000000001" customHeight="1">
      <c r="A184" s="438" t="s">
        <v>840</v>
      </c>
      <c r="B184" s="439"/>
      <c r="C184" s="397" t="s">
        <v>167</v>
      </c>
      <c r="D184" s="398"/>
      <c r="E184" s="398"/>
      <c r="F184" s="398"/>
      <c r="G184" s="398"/>
      <c r="H184" s="398"/>
      <c r="I184" s="398"/>
      <c r="J184" s="398"/>
      <c r="K184" s="398"/>
      <c r="L184" s="398"/>
      <c r="M184" s="398"/>
      <c r="N184" s="398"/>
      <c r="O184" s="398"/>
      <c r="P184" s="398"/>
      <c r="Q184" s="398"/>
      <c r="R184" s="398"/>
      <c r="S184" s="398"/>
      <c r="T184" s="398"/>
      <c r="U184" s="398"/>
      <c r="V184" s="398"/>
      <c r="W184" s="398"/>
      <c r="X184" s="398"/>
      <c r="Y184" s="398"/>
      <c r="Z184" s="398"/>
      <c r="AA184" s="398"/>
      <c r="AB184" s="399"/>
      <c r="AC184" s="385" t="s">
        <v>155</v>
      </c>
      <c r="AD184" s="386"/>
      <c r="AE184" s="449">
        <v>484</v>
      </c>
      <c r="AF184" s="450"/>
      <c r="AG184" s="450"/>
      <c r="AH184" s="451"/>
      <c r="AI184" s="449"/>
      <c r="AJ184" s="450"/>
      <c r="AK184" s="450"/>
      <c r="AL184" s="451"/>
      <c r="AM184" s="449"/>
      <c r="AN184" s="450"/>
      <c r="AO184" s="450"/>
      <c r="AP184" s="451"/>
      <c r="AQ184" s="449"/>
      <c r="AR184" s="450"/>
      <c r="AS184" s="450"/>
      <c r="AT184" s="451"/>
      <c r="AU184" s="449"/>
      <c r="AV184" s="450"/>
      <c r="AW184" s="450"/>
      <c r="AX184" s="451"/>
      <c r="AY184" s="449"/>
      <c r="AZ184" s="450"/>
      <c r="BA184" s="450"/>
      <c r="BB184" s="451"/>
      <c r="BC184" s="449"/>
      <c r="BD184" s="450"/>
      <c r="BE184" s="450"/>
      <c r="BF184" s="451"/>
      <c r="BG184" s="452" t="str">
        <f t="shared" si="120"/>
        <v>n.é.</v>
      </c>
      <c r="BH184" s="453"/>
    </row>
    <row r="185" spans="1:60" ht="20.100000000000001" customHeight="1">
      <c r="A185" s="438" t="s">
        <v>841</v>
      </c>
      <c r="B185" s="439"/>
      <c r="C185" s="397" t="s">
        <v>168</v>
      </c>
      <c r="D185" s="398"/>
      <c r="E185" s="398"/>
      <c r="F185" s="398"/>
      <c r="G185" s="398"/>
      <c r="H185" s="398"/>
      <c r="I185" s="398"/>
      <c r="J185" s="398"/>
      <c r="K185" s="398"/>
      <c r="L185" s="398"/>
      <c r="M185" s="398"/>
      <c r="N185" s="398"/>
      <c r="O185" s="398"/>
      <c r="P185" s="398"/>
      <c r="Q185" s="398"/>
      <c r="R185" s="398"/>
      <c r="S185" s="398"/>
      <c r="T185" s="398"/>
      <c r="U185" s="398"/>
      <c r="V185" s="398"/>
      <c r="W185" s="398"/>
      <c r="X185" s="398"/>
      <c r="Y185" s="398"/>
      <c r="Z185" s="398"/>
      <c r="AA185" s="398"/>
      <c r="AB185" s="399"/>
      <c r="AC185" s="385" t="s">
        <v>156</v>
      </c>
      <c r="AD185" s="386"/>
      <c r="AE185" s="449"/>
      <c r="AF185" s="450"/>
      <c r="AG185" s="450"/>
      <c r="AH185" s="451"/>
      <c r="AI185" s="449"/>
      <c r="AJ185" s="450"/>
      <c r="AK185" s="450"/>
      <c r="AL185" s="451"/>
      <c r="AM185" s="449"/>
      <c r="AN185" s="450"/>
      <c r="AO185" s="450"/>
      <c r="AP185" s="451"/>
      <c r="AQ185" s="449"/>
      <c r="AR185" s="450"/>
      <c r="AS185" s="450"/>
      <c r="AT185" s="451"/>
      <c r="AU185" s="449"/>
      <c r="AV185" s="450"/>
      <c r="AW185" s="450"/>
      <c r="AX185" s="451"/>
      <c r="AY185" s="449"/>
      <c r="AZ185" s="450"/>
      <c r="BA185" s="450"/>
      <c r="BB185" s="451"/>
      <c r="BC185" s="449"/>
      <c r="BD185" s="450"/>
      <c r="BE185" s="450"/>
      <c r="BF185" s="451"/>
      <c r="BG185" s="452" t="str">
        <f t="shared" si="120"/>
        <v>n.é.</v>
      </c>
      <c r="BH185" s="453"/>
    </row>
    <row r="186" spans="1:60" ht="20.100000000000001" customHeight="1">
      <c r="A186" s="438" t="s">
        <v>842</v>
      </c>
      <c r="B186" s="439"/>
      <c r="C186" s="397" t="s">
        <v>169</v>
      </c>
      <c r="D186" s="398"/>
      <c r="E186" s="398"/>
      <c r="F186" s="398"/>
      <c r="G186" s="398"/>
      <c r="H186" s="398"/>
      <c r="I186" s="398"/>
      <c r="J186" s="398"/>
      <c r="K186" s="398"/>
      <c r="L186" s="398"/>
      <c r="M186" s="398"/>
      <c r="N186" s="398"/>
      <c r="O186" s="398"/>
      <c r="P186" s="398"/>
      <c r="Q186" s="398"/>
      <c r="R186" s="398"/>
      <c r="S186" s="398"/>
      <c r="T186" s="398"/>
      <c r="U186" s="398"/>
      <c r="V186" s="398"/>
      <c r="W186" s="398"/>
      <c r="X186" s="398"/>
      <c r="Y186" s="398"/>
      <c r="Z186" s="398"/>
      <c r="AA186" s="398"/>
      <c r="AB186" s="399"/>
      <c r="AC186" s="385" t="s">
        <v>157</v>
      </c>
      <c r="AD186" s="386"/>
      <c r="AE186" s="449"/>
      <c r="AF186" s="450"/>
      <c r="AG186" s="450"/>
      <c r="AH186" s="451"/>
      <c r="AI186" s="449"/>
      <c r="AJ186" s="450"/>
      <c r="AK186" s="450"/>
      <c r="AL186" s="451"/>
      <c r="AM186" s="449"/>
      <c r="AN186" s="450"/>
      <c r="AO186" s="450"/>
      <c r="AP186" s="451"/>
      <c r="AQ186" s="449"/>
      <c r="AR186" s="450"/>
      <c r="AS186" s="450"/>
      <c r="AT186" s="451"/>
      <c r="AU186" s="449"/>
      <c r="AV186" s="450"/>
      <c r="AW186" s="450"/>
      <c r="AX186" s="451"/>
      <c r="AY186" s="449"/>
      <c r="AZ186" s="450"/>
      <c r="BA186" s="450"/>
      <c r="BB186" s="451"/>
      <c r="BC186" s="449"/>
      <c r="BD186" s="450"/>
      <c r="BE186" s="450"/>
      <c r="BF186" s="451"/>
      <c r="BG186" s="452" t="str">
        <f t="shared" si="120"/>
        <v>n.é.</v>
      </c>
      <c r="BH186" s="453"/>
    </row>
    <row r="187" spans="1:60" ht="20.100000000000001" customHeight="1">
      <c r="A187" s="438" t="s">
        <v>843</v>
      </c>
      <c r="B187" s="439"/>
      <c r="C187" s="397" t="s">
        <v>170</v>
      </c>
      <c r="D187" s="398"/>
      <c r="E187" s="398"/>
      <c r="F187" s="398"/>
      <c r="G187" s="398"/>
      <c r="H187" s="398"/>
      <c r="I187" s="398"/>
      <c r="J187" s="398"/>
      <c r="K187" s="398"/>
      <c r="L187" s="398"/>
      <c r="M187" s="398"/>
      <c r="N187" s="398"/>
      <c r="O187" s="398"/>
      <c r="P187" s="398"/>
      <c r="Q187" s="398"/>
      <c r="R187" s="398"/>
      <c r="S187" s="398"/>
      <c r="T187" s="398"/>
      <c r="U187" s="398"/>
      <c r="V187" s="398"/>
      <c r="W187" s="398"/>
      <c r="X187" s="398"/>
      <c r="Y187" s="398"/>
      <c r="Z187" s="398"/>
      <c r="AA187" s="398"/>
      <c r="AB187" s="399"/>
      <c r="AC187" s="385" t="s">
        <v>158</v>
      </c>
      <c r="AD187" s="386"/>
      <c r="AE187" s="449">
        <v>130</v>
      </c>
      <c r="AF187" s="450"/>
      <c r="AG187" s="450"/>
      <c r="AH187" s="451"/>
      <c r="AI187" s="449"/>
      <c r="AJ187" s="450"/>
      <c r="AK187" s="450"/>
      <c r="AL187" s="451"/>
      <c r="AM187" s="449"/>
      <c r="AN187" s="450"/>
      <c r="AO187" s="450"/>
      <c r="AP187" s="451"/>
      <c r="AQ187" s="449"/>
      <c r="AR187" s="450"/>
      <c r="AS187" s="450"/>
      <c r="AT187" s="451"/>
      <c r="AU187" s="449"/>
      <c r="AV187" s="450"/>
      <c r="AW187" s="450"/>
      <c r="AX187" s="451"/>
      <c r="AY187" s="449"/>
      <c r="AZ187" s="450"/>
      <c r="BA187" s="450"/>
      <c r="BB187" s="451"/>
      <c r="BC187" s="449"/>
      <c r="BD187" s="450"/>
      <c r="BE187" s="450"/>
      <c r="BF187" s="451"/>
      <c r="BG187" s="452" t="str">
        <f t="shared" si="120"/>
        <v>n.é.</v>
      </c>
      <c r="BH187" s="453"/>
    </row>
    <row r="188" spans="1:60" s="3" customFormat="1" ht="20.100000000000001" customHeight="1">
      <c r="A188" s="522" t="s">
        <v>844</v>
      </c>
      <c r="B188" s="523"/>
      <c r="C188" s="498" t="s">
        <v>887</v>
      </c>
      <c r="D188" s="499"/>
      <c r="E188" s="499"/>
      <c r="F188" s="499"/>
      <c r="G188" s="499"/>
      <c r="H188" s="499"/>
      <c r="I188" s="499"/>
      <c r="J188" s="499"/>
      <c r="K188" s="499"/>
      <c r="L188" s="499"/>
      <c r="M188" s="499"/>
      <c r="N188" s="499"/>
      <c r="O188" s="499"/>
      <c r="P188" s="499"/>
      <c r="Q188" s="499"/>
      <c r="R188" s="499"/>
      <c r="S188" s="499"/>
      <c r="T188" s="499"/>
      <c r="U188" s="499"/>
      <c r="V188" s="499"/>
      <c r="W188" s="499"/>
      <c r="X188" s="499"/>
      <c r="Y188" s="499"/>
      <c r="Z188" s="499"/>
      <c r="AA188" s="499"/>
      <c r="AB188" s="500"/>
      <c r="AC188" s="501" t="s">
        <v>61</v>
      </c>
      <c r="AD188" s="502"/>
      <c r="AE188" s="461">
        <f>SUM(AE184:AH187)</f>
        <v>614</v>
      </c>
      <c r="AF188" s="462"/>
      <c r="AG188" s="462"/>
      <c r="AH188" s="463"/>
      <c r="AI188" s="461">
        <f t="shared" ref="AI188" si="151">SUM(AI184:AL187)</f>
        <v>0</v>
      </c>
      <c r="AJ188" s="462"/>
      <c r="AK188" s="462"/>
      <c r="AL188" s="463"/>
      <c r="AM188" s="461">
        <f t="shared" ref="AM188" si="152">SUM(AM184:AP187)</f>
        <v>0</v>
      </c>
      <c r="AN188" s="462"/>
      <c r="AO188" s="462"/>
      <c r="AP188" s="463"/>
      <c r="AQ188" s="461">
        <f t="shared" ref="AQ188" si="153">SUM(AQ184:AT187)</f>
        <v>0</v>
      </c>
      <c r="AR188" s="462"/>
      <c r="AS188" s="462"/>
      <c r="AT188" s="463"/>
      <c r="AU188" s="461">
        <f t="shared" ref="AU188" si="154">SUM(AU184:AX187)</f>
        <v>0</v>
      </c>
      <c r="AV188" s="462"/>
      <c r="AW188" s="462"/>
      <c r="AX188" s="463"/>
      <c r="AY188" s="461">
        <f t="shared" ref="AY188" si="155">SUM(AY184:BB187)</f>
        <v>0</v>
      </c>
      <c r="AZ188" s="462"/>
      <c r="BA188" s="462"/>
      <c r="BB188" s="463"/>
      <c r="BC188" s="461">
        <f t="shared" ref="BC188" si="156">SUM(BC184:BF187)</f>
        <v>0</v>
      </c>
      <c r="BD188" s="462"/>
      <c r="BE188" s="462"/>
      <c r="BF188" s="463"/>
      <c r="BG188" s="444" t="str">
        <f t="shared" si="120"/>
        <v>n.é.</v>
      </c>
      <c r="BH188" s="445"/>
    </row>
    <row r="189" spans="1:60" ht="20.100000000000001" customHeight="1">
      <c r="A189" s="438" t="s">
        <v>845</v>
      </c>
      <c r="B189" s="439"/>
      <c r="C189" s="397" t="s">
        <v>416</v>
      </c>
      <c r="D189" s="398"/>
      <c r="E189" s="398"/>
      <c r="F189" s="398"/>
      <c r="G189" s="398"/>
      <c r="H189" s="398"/>
      <c r="I189" s="398"/>
      <c r="J189" s="398"/>
      <c r="K189" s="398"/>
      <c r="L189" s="398"/>
      <c r="M189" s="398"/>
      <c r="N189" s="398"/>
      <c r="O189" s="398"/>
      <c r="P189" s="398"/>
      <c r="Q189" s="398"/>
      <c r="R189" s="398"/>
      <c r="S189" s="398"/>
      <c r="T189" s="398"/>
      <c r="U189" s="398"/>
      <c r="V189" s="398"/>
      <c r="W189" s="398"/>
      <c r="X189" s="398"/>
      <c r="Y189" s="398"/>
      <c r="Z189" s="398"/>
      <c r="AA189" s="398"/>
      <c r="AB189" s="399"/>
      <c r="AC189" s="385" t="s">
        <v>159</v>
      </c>
      <c r="AD189" s="386"/>
      <c r="AE189" s="449"/>
      <c r="AF189" s="450"/>
      <c r="AG189" s="450"/>
      <c r="AH189" s="451"/>
      <c r="AI189" s="449"/>
      <c r="AJ189" s="450"/>
      <c r="AK189" s="450"/>
      <c r="AL189" s="451"/>
      <c r="AM189" s="449"/>
      <c r="AN189" s="450"/>
      <c r="AO189" s="450"/>
      <c r="AP189" s="451"/>
      <c r="AQ189" s="449"/>
      <c r="AR189" s="450"/>
      <c r="AS189" s="450"/>
      <c r="AT189" s="451"/>
      <c r="AU189" s="449"/>
      <c r="AV189" s="450"/>
      <c r="AW189" s="450"/>
      <c r="AX189" s="451"/>
      <c r="AY189" s="449"/>
      <c r="AZ189" s="450"/>
      <c r="BA189" s="450"/>
      <c r="BB189" s="451"/>
      <c r="BC189" s="449"/>
      <c r="BD189" s="450"/>
      <c r="BE189" s="450"/>
      <c r="BF189" s="451"/>
      <c r="BG189" s="452" t="str">
        <f t="shared" si="120"/>
        <v>n.é.</v>
      </c>
      <c r="BH189" s="453"/>
    </row>
    <row r="190" spans="1:60" ht="20.100000000000001" customHeight="1">
      <c r="A190" s="438" t="s">
        <v>846</v>
      </c>
      <c r="B190" s="439"/>
      <c r="C190" s="397" t="s">
        <v>417</v>
      </c>
      <c r="D190" s="398"/>
      <c r="E190" s="398"/>
      <c r="F190" s="398"/>
      <c r="G190" s="398"/>
      <c r="H190" s="398"/>
      <c r="I190" s="398"/>
      <c r="J190" s="398"/>
      <c r="K190" s="398"/>
      <c r="L190" s="398"/>
      <c r="M190" s="398"/>
      <c r="N190" s="398"/>
      <c r="O190" s="398"/>
      <c r="P190" s="398"/>
      <c r="Q190" s="398"/>
      <c r="R190" s="398"/>
      <c r="S190" s="398"/>
      <c r="T190" s="398"/>
      <c r="U190" s="398"/>
      <c r="V190" s="398"/>
      <c r="W190" s="398"/>
      <c r="X190" s="398"/>
      <c r="Y190" s="398"/>
      <c r="Z190" s="398"/>
      <c r="AA190" s="398"/>
      <c r="AB190" s="399"/>
      <c r="AC190" s="385" t="s">
        <v>160</v>
      </c>
      <c r="AD190" s="386"/>
      <c r="AE190" s="449"/>
      <c r="AF190" s="450"/>
      <c r="AG190" s="450"/>
      <c r="AH190" s="451"/>
      <c r="AI190" s="449"/>
      <c r="AJ190" s="450"/>
      <c r="AK190" s="450"/>
      <c r="AL190" s="451"/>
      <c r="AM190" s="449"/>
      <c r="AN190" s="450"/>
      <c r="AO190" s="450"/>
      <c r="AP190" s="451"/>
      <c r="AQ190" s="449"/>
      <c r="AR190" s="450"/>
      <c r="AS190" s="450"/>
      <c r="AT190" s="451"/>
      <c r="AU190" s="449"/>
      <c r="AV190" s="450"/>
      <c r="AW190" s="450"/>
      <c r="AX190" s="451"/>
      <c r="AY190" s="449"/>
      <c r="AZ190" s="450"/>
      <c r="BA190" s="450"/>
      <c r="BB190" s="451"/>
      <c r="BC190" s="449"/>
      <c r="BD190" s="450"/>
      <c r="BE190" s="450"/>
      <c r="BF190" s="451"/>
      <c r="BG190" s="452" t="str">
        <f t="shared" si="120"/>
        <v>n.é.</v>
      </c>
      <c r="BH190" s="453"/>
    </row>
    <row r="191" spans="1:60" ht="20.100000000000001" customHeight="1">
      <c r="A191" s="438" t="s">
        <v>847</v>
      </c>
      <c r="B191" s="439"/>
      <c r="C191" s="397" t="s">
        <v>418</v>
      </c>
      <c r="D191" s="398"/>
      <c r="E191" s="398"/>
      <c r="F191" s="398"/>
      <c r="G191" s="398"/>
      <c r="H191" s="398"/>
      <c r="I191" s="398"/>
      <c r="J191" s="398"/>
      <c r="K191" s="398"/>
      <c r="L191" s="398"/>
      <c r="M191" s="398"/>
      <c r="N191" s="398"/>
      <c r="O191" s="398"/>
      <c r="P191" s="398"/>
      <c r="Q191" s="398"/>
      <c r="R191" s="398"/>
      <c r="S191" s="398"/>
      <c r="T191" s="398"/>
      <c r="U191" s="398"/>
      <c r="V191" s="398"/>
      <c r="W191" s="398"/>
      <c r="X191" s="398"/>
      <c r="Y191" s="398"/>
      <c r="Z191" s="398"/>
      <c r="AA191" s="398"/>
      <c r="AB191" s="399"/>
      <c r="AC191" s="385" t="s">
        <v>161</v>
      </c>
      <c r="AD191" s="386"/>
      <c r="AE191" s="449"/>
      <c r="AF191" s="450"/>
      <c r="AG191" s="450"/>
      <c r="AH191" s="451"/>
      <c r="AI191" s="449"/>
      <c r="AJ191" s="450"/>
      <c r="AK191" s="450"/>
      <c r="AL191" s="451"/>
      <c r="AM191" s="449"/>
      <c r="AN191" s="450"/>
      <c r="AO191" s="450"/>
      <c r="AP191" s="451"/>
      <c r="AQ191" s="449"/>
      <c r="AR191" s="450"/>
      <c r="AS191" s="450"/>
      <c r="AT191" s="451"/>
      <c r="AU191" s="449"/>
      <c r="AV191" s="450"/>
      <c r="AW191" s="450"/>
      <c r="AX191" s="451"/>
      <c r="AY191" s="449"/>
      <c r="AZ191" s="450"/>
      <c r="BA191" s="450"/>
      <c r="BB191" s="451"/>
      <c r="BC191" s="449"/>
      <c r="BD191" s="450"/>
      <c r="BE191" s="450"/>
      <c r="BF191" s="451"/>
      <c r="BG191" s="452" t="str">
        <f t="shared" si="120"/>
        <v>n.é.</v>
      </c>
      <c r="BH191" s="453"/>
    </row>
    <row r="192" spans="1:60" ht="20.100000000000001" customHeight="1">
      <c r="A192" s="438" t="s">
        <v>848</v>
      </c>
      <c r="B192" s="439"/>
      <c r="C192" s="397" t="s">
        <v>171</v>
      </c>
      <c r="D192" s="398"/>
      <c r="E192" s="398"/>
      <c r="F192" s="398"/>
      <c r="G192" s="398"/>
      <c r="H192" s="398"/>
      <c r="I192" s="398"/>
      <c r="J192" s="398"/>
      <c r="K192" s="398"/>
      <c r="L192" s="398"/>
      <c r="M192" s="398"/>
      <c r="N192" s="398"/>
      <c r="O192" s="398"/>
      <c r="P192" s="398"/>
      <c r="Q192" s="398"/>
      <c r="R192" s="398"/>
      <c r="S192" s="398"/>
      <c r="T192" s="398"/>
      <c r="U192" s="398"/>
      <c r="V192" s="398"/>
      <c r="W192" s="398"/>
      <c r="X192" s="398"/>
      <c r="Y192" s="398"/>
      <c r="Z192" s="398"/>
      <c r="AA192" s="398"/>
      <c r="AB192" s="399"/>
      <c r="AC192" s="385" t="s">
        <v>162</v>
      </c>
      <c r="AD192" s="386"/>
      <c r="AE192" s="449"/>
      <c r="AF192" s="450"/>
      <c r="AG192" s="450"/>
      <c r="AH192" s="451"/>
      <c r="AI192" s="449"/>
      <c r="AJ192" s="450"/>
      <c r="AK192" s="450"/>
      <c r="AL192" s="451"/>
      <c r="AM192" s="449"/>
      <c r="AN192" s="450"/>
      <c r="AO192" s="450"/>
      <c r="AP192" s="451"/>
      <c r="AQ192" s="449"/>
      <c r="AR192" s="450"/>
      <c r="AS192" s="450"/>
      <c r="AT192" s="451"/>
      <c r="AU192" s="449"/>
      <c r="AV192" s="450"/>
      <c r="AW192" s="450"/>
      <c r="AX192" s="451"/>
      <c r="AY192" s="449"/>
      <c r="AZ192" s="450"/>
      <c r="BA192" s="450"/>
      <c r="BB192" s="451"/>
      <c r="BC192" s="449"/>
      <c r="BD192" s="450"/>
      <c r="BE192" s="450"/>
      <c r="BF192" s="451"/>
      <c r="BG192" s="452" t="str">
        <f t="shared" si="120"/>
        <v>n.é.</v>
      </c>
      <c r="BH192" s="453"/>
    </row>
    <row r="193" spans="1:60" ht="20.100000000000001" customHeight="1">
      <c r="A193" s="438" t="s">
        <v>849</v>
      </c>
      <c r="B193" s="439"/>
      <c r="C193" s="397" t="s">
        <v>419</v>
      </c>
      <c r="D193" s="398"/>
      <c r="E193" s="398"/>
      <c r="F193" s="398"/>
      <c r="G193" s="398"/>
      <c r="H193" s="398"/>
      <c r="I193" s="398"/>
      <c r="J193" s="398"/>
      <c r="K193" s="398"/>
      <c r="L193" s="398"/>
      <c r="M193" s="398"/>
      <c r="N193" s="398"/>
      <c r="O193" s="398"/>
      <c r="P193" s="398"/>
      <c r="Q193" s="398"/>
      <c r="R193" s="398"/>
      <c r="S193" s="398"/>
      <c r="T193" s="398"/>
      <c r="U193" s="398"/>
      <c r="V193" s="398"/>
      <c r="W193" s="398"/>
      <c r="X193" s="398"/>
      <c r="Y193" s="398"/>
      <c r="Z193" s="398"/>
      <c r="AA193" s="398"/>
      <c r="AB193" s="399"/>
      <c r="AC193" s="385" t="s">
        <v>163</v>
      </c>
      <c r="AD193" s="386"/>
      <c r="AE193" s="449"/>
      <c r="AF193" s="450"/>
      <c r="AG193" s="450"/>
      <c r="AH193" s="451"/>
      <c r="AI193" s="449"/>
      <c r="AJ193" s="450"/>
      <c r="AK193" s="450"/>
      <c r="AL193" s="451"/>
      <c r="AM193" s="449"/>
      <c r="AN193" s="450"/>
      <c r="AO193" s="450"/>
      <c r="AP193" s="451"/>
      <c r="AQ193" s="449"/>
      <c r="AR193" s="450"/>
      <c r="AS193" s="450"/>
      <c r="AT193" s="451"/>
      <c r="AU193" s="449"/>
      <c r="AV193" s="450"/>
      <c r="AW193" s="450"/>
      <c r="AX193" s="451"/>
      <c r="AY193" s="449"/>
      <c r="AZ193" s="450"/>
      <c r="BA193" s="450"/>
      <c r="BB193" s="451"/>
      <c r="BC193" s="449"/>
      <c r="BD193" s="450"/>
      <c r="BE193" s="450"/>
      <c r="BF193" s="451"/>
      <c r="BG193" s="452" t="str">
        <f t="shared" si="120"/>
        <v>n.é.</v>
      </c>
      <c r="BH193" s="453"/>
    </row>
    <row r="194" spans="1:60" ht="20.100000000000001" customHeight="1">
      <c r="A194" s="438" t="s">
        <v>850</v>
      </c>
      <c r="B194" s="439"/>
      <c r="C194" s="397" t="s">
        <v>420</v>
      </c>
      <c r="D194" s="398"/>
      <c r="E194" s="398"/>
      <c r="F194" s="398"/>
      <c r="G194" s="398"/>
      <c r="H194" s="398"/>
      <c r="I194" s="398"/>
      <c r="J194" s="398"/>
      <c r="K194" s="398"/>
      <c r="L194" s="398"/>
      <c r="M194" s="398"/>
      <c r="N194" s="398"/>
      <c r="O194" s="398"/>
      <c r="P194" s="398"/>
      <c r="Q194" s="398"/>
      <c r="R194" s="398"/>
      <c r="S194" s="398"/>
      <c r="T194" s="398"/>
      <c r="U194" s="398"/>
      <c r="V194" s="398"/>
      <c r="W194" s="398"/>
      <c r="X194" s="398"/>
      <c r="Y194" s="398"/>
      <c r="Z194" s="398"/>
      <c r="AA194" s="398"/>
      <c r="AB194" s="399"/>
      <c r="AC194" s="385" t="s">
        <v>164</v>
      </c>
      <c r="AD194" s="386"/>
      <c r="AE194" s="449"/>
      <c r="AF194" s="450"/>
      <c r="AG194" s="450"/>
      <c r="AH194" s="451"/>
      <c r="AI194" s="449"/>
      <c r="AJ194" s="450"/>
      <c r="AK194" s="450"/>
      <c r="AL194" s="451"/>
      <c r="AM194" s="449"/>
      <c r="AN194" s="450"/>
      <c r="AO194" s="450"/>
      <c r="AP194" s="451"/>
      <c r="AQ194" s="449"/>
      <c r="AR194" s="450"/>
      <c r="AS194" s="450"/>
      <c r="AT194" s="451"/>
      <c r="AU194" s="449"/>
      <c r="AV194" s="450"/>
      <c r="AW194" s="450"/>
      <c r="AX194" s="451"/>
      <c r="AY194" s="449"/>
      <c r="AZ194" s="450"/>
      <c r="BA194" s="450"/>
      <c r="BB194" s="451"/>
      <c r="BC194" s="449"/>
      <c r="BD194" s="450"/>
      <c r="BE194" s="450"/>
      <c r="BF194" s="451"/>
      <c r="BG194" s="452" t="str">
        <f t="shared" si="120"/>
        <v>n.é.</v>
      </c>
      <c r="BH194" s="453"/>
    </row>
    <row r="195" spans="1:60" ht="20.100000000000001" customHeight="1">
      <c r="A195" s="438" t="s">
        <v>851</v>
      </c>
      <c r="B195" s="439"/>
      <c r="C195" s="397" t="s">
        <v>172</v>
      </c>
      <c r="D195" s="398"/>
      <c r="E195" s="398"/>
      <c r="F195" s="398"/>
      <c r="G195" s="398"/>
      <c r="H195" s="398"/>
      <c r="I195" s="398"/>
      <c r="J195" s="398"/>
      <c r="K195" s="398"/>
      <c r="L195" s="398"/>
      <c r="M195" s="398"/>
      <c r="N195" s="398"/>
      <c r="O195" s="398"/>
      <c r="P195" s="398"/>
      <c r="Q195" s="398"/>
      <c r="R195" s="398"/>
      <c r="S195" s="398"/>
      <c r="T195" s="398"/>
      <c r="U195" s="398"/>
      <c r="V195" s="398"/>
      <c r="W195" s="398"/>
      <c r="X195" s="398"/>
      <c r="Y195" s="398"/>
      <c r="Z195" s="398"/>
      <c r="AA195" s="398"/>
      <c r="AB195" s="399"/>
      <c r="AC195" s="385" t="s">
        <v>165</v>
      </c>
      <c r="AD195" s="386"/>
      <c r="AE195" s="449"/>
      <c r="AF195" s="450"/>
      <c r="AG195" s="450"/>
      <c r="AH195" s="451"/>
      <c r="AI195" s="449"/>
      <c r="AJ195" s="450"/>
      <c r="AK195" s="450"/>
      <c r="AL195" s="451"/>
      <c r="AM195" s="449"/>
      <c r="AN195" s="450"/>
      <c r="AO195" s="450"/>
      <c r="AP195" s="451"/>
      <c r="AQ195" s="449"/>
      <c r="AR195" s="450"/>
      <c r="AS195" s="450"/>
      <c r="AT195" s="451"/>
      <c r="AU195" s="449"/>
      <c r="AV195" s="450"/>
      <c r="AW195" s="450"/>
      <c r="AX195" s="451"/>
      <c r="AY195" s="449"/>
      <c r="AZ195" s="450"/>
      <c r="BA195" s="450"/>
      <c r="BB195" s="451"/>
      <c r="BC195" s="449"/>
      <c r="BD195" s="450"/>
      <c r="BE195" s="450"/>
      <c r="BF195" s="451"/>
      <c r="BG195" s="452" t="str">
        <f t="shared" si="120"/>
        <v>n.é.</v>
      </c>
      <c r="BH195" s="453"/>
    </row>
    <row r="196" spans="1:60" ht="20.100000000000001" customHeight="1">
      <c r="A196" s="438" t="s">
        <v>852</v>
      </c>
      <c r="B196" s="439"/>
      <c r="C196" s="397" t="s">
        <v>797</v>
      </c>
      <c r="D196" s="398"/>
      <c r="E196" s="398"/>
      <c r="F196" s="398"/>
      <c r="G196" s="398"/>
      <c r="H196" s="398"/>
      <c r="I196" s="398"/>
      <c r="J196" s="398"/>
      <c r="K196" s="398"/>
      <c r="L196" s="398"/>
      <c r="M196" s="398"/>
      <c r="N196" s="398"/>
      <c r="O196" s="398"/>
      <c r="P196" s="398"/>
      <c r="Q196" s="398"/>
      <c r="R196" s="398"/>
      <c r="S196" s="398"/>
      <c r="T196" s="398"/>
      <c r="U196" s="398"/>
      <c r="V196" s="398"/>
      <c r="W196" s="398"/>
      <c r="X196" s="398"/>
      <c r="Y196" s="398"/>
      <c r="Z196" s="398"/>
      <c r="AA196" s="398"/>
      <c r="AB196" s="399"/>
      <c r="AC196" s="385" t="s">
        <v>166</v>
      </c>
      <c r="AD196" s="386"/>
      <c r="AE196" s="449"/>
      <c r="AF196" s="450"/>
      <c r="AG196" s="450"/>
      <c r="AH196" s="451"/>
      <c r="AI196" s="449"/>
      <c r="AJ196" s="450"/>
      <c r="AK196" s="450"/>
      <c r="AL196" s="451"/>
      <c r="AM196" s="449"/>
      <c r="AN196" s="450"/>
      <c r="AO196" s="450"/>
      <c r="AP196" s="451"/>
      <c r="AQ196" s="449"/>
      <c r="AR196" s="450"/>
      <c r="AS196" s="450"/>
      <c r="AT196" s="451"/>
      <c r="AU196" s="449"/>
      <c r="AV196" s="450"/>
      <c r="AW196" s="450"/>
      <c r="AX196" s="451"/>
      <c r="AY196" s="449"/>
      <c r="AZ196" s="450"/>
      <c r="BA196" s="450"/>
      <c r="BB196" s="451"/>
      <c r="BC196" s="449"/>
      <c r="BD196" s="450"/>
      <c r="BE196" s="450"/>
      <c r="BF196" s="451"/>
      <c r="BG196" s="452" t="str">
        <f t="shared" si="120"/>
        <v>n.é.</v>
      </c>
      <c r="BH196" s="453"/>
    </row>
    <row r="197" spans="1:60" ht="20.100000000000001" customHeight="1">
      <c r="A197" s="438" t="s">
        <v>853</v>
      </c>
      <c r="B197" s="439"/>
      <c r="C197" s="397" t="s">
        <v>173</v>
      </c>
      <c r="D197" s="398"/>
      <c r="E197" s="398"/>
      <c r="F197" s="398"/>
      <c r="G197" s="398"/>
      <c r="H197" s="398"/>
      <c r="I197" s="398"/>
      <c r="J197" s="398"/>
      <c r="K197" s="398"/>
      <c r="L197" s="398"/>
      <c r="M197" s="398"/>
      <c r="N197" s="398"/>
      <c r="O197" s="398"/>
      <c r="P197" s="398"/>
      <c r="Q197" s="398"/>
      <c r="R197" s="398"/>
      <c r="S197" s="398"/>
      <c r="T197" s="398"/>
      <c r="U197" s="398"/>
      <c r="V197" s="398"/>
      <c r="W197" s="398"/>
      <c r="X197" s="398"/>
      <c r="Y197" s="398"/>
      <c r="Z197" s="398"/>
      <c r="AA197" s="398"/>
      <c r="AB197" s="399"/>
      <c r="AC197" s="385" t="s">
        <v>798</v>
      </c>
      <c r="AD197" s="386"/>
      <c r="AE197" s="449"/>
      <c r="AF197" s="450"/>
      <c r="AG197" s="450"/>
      <c r="AH197" s="451"/>
      <c r="AI197" s="449"/>
      <c r="AJ197" s="450"/>
      <c r="AK197" s="450"/>
      <c r="AL197" s="451"/>
      <c r="AM197" s="449"/>
      <c r="AN197" s="450"/>
      <c r="AO197" s="450"/>
      <c r="AP197" s="451"/>
      <c r="AQ197" s="449"/>
      <c r="AR197" s="450"/>
      <c r="AS197" s="450"/>
      <c r="AT197" s="451"/>
      <c r="AU197" s="449"/>
      <c r="AV197" s="450"/>
      <c r="AW197" s="450"/>
      <c r="AX197" s="451"/>
      <c r="AY197" s="449"/>
      <c r="AZ197" s="450"/>
      <c r="BA197" s="450"/>
      <c r="BB197" s="451"/>
      <c r="BC197" s="449"/>
      <c r="BD197" s="450"/>
      <c r="BE197" s="450"/>
      <c r="BF197" s="451"/>
      <c r="BG197" s="452" t="str">
        <f t="shared" si="120"/>
        <v>n.é.</v>
      </c>
      <c r="BH197" s="453"/>
    </row>
    <row r="198" spans="1:60" ht="20.100000000000001" customHeight="1">
      <c r="A198" s="522" t="s">
        <v>854</v>
      </c>
      <c r="B198" s="523"/>
      <c r="C198" s="498" t="s">
        <v>888</v>
      </c>
      <c r="D198" s="499"/>
      <c r="E198" s="499"/>
      <c r="F198" s="499"/>
      <c r="G198" s="499"/>
      <c r="H198" s="499"/>
      <c r="I198" s="499"/>
      <c r="J198" s="499"/>
      <c r="K198" s="499"/>
      <c r="L198" s="499"/>
      <c r="M198" s="499"/>
      <c r="N198" s="499"/>
      <c r="O198" s="499"/>
      <c r="P198" s="499"/>
      <c r="Q198" s="499"/>
      <c r="R198" s="499"/>
      <c r="S198" s="499"/>
      <c r="T198" s="499"/>
      <c r="U198" s="499"/>
      <c r="V198" s="499"/>
      <c r="W198" s="499"/>
      <c r="X198" s="499"/>
      <c r="Y198" s="499"/>
      <c r="Z198" s="499"/>
      <c r="AA198" s="499"/>
      <c r="AB198" s="500"/>
      <c r="AC198" s="501" t="s">
        <v>62</v>
      </c>
      <c r="AD198" s="502"/>
      <c r="AE198" s="461">
        <f>SUM(AE189:AH197)</f>
        <v>0</v>
      </c>
      <c r="AF198" s="462"/>
      <c r="AG198" s="462"/>
      <c r="AH198" s="463"/>
      <c r="AI198" s="461">
        <f t="shared" ref="AI198" si="157">SUM(AI189:AL197)</f>
        <v>0</v>
      </c>
      <c r="AJ198" s="462"/>
      <c r="AK198" s="462"/>
      <c r="AL198" s="463"/>
      <c r="AM198" s="461">
        <f t="shared" ref="AM198" si="158">SUM(AM189:AP197)</f>
        <v>0</v>
      </c>
      <c r="AN198" s="462"/>
      <c r="AO198" s="462"/>
      <c r="AP198" s="463"/>
      <c r="AQ198" s="461">
        <f t="shared" ref="AQ198" si="159">SUM(AQ189:AT197)</f>
        <v>0</v>
      </c>
      <c r="AR198" s="462"/>
      <c r="AS198" s="462"/>
      <c r="AT198" s="463"/>
      <c r="AU198" s="461">
        <f t="shared" ref="AU198" si="160">SUM(AU189:AX197)</f>
        <v>0</v>
      </c>
      <c r="AV198" s="462"/>
      <c r="AW198" s="462"/>
      <c r="AX198" s="463"/>
      <c r="AY198" s="461">
        <f t="shared" ref="AY198" si="161">SUM(AY189:BB197)</f>
        <v>0</v>
      </c>
      <c r="AZ198" s="462"/>
      <c r="BA198" s="462"/>
      <c r="BB198" s="463"/>
      <c r="BC198" s="461">
        <f t="shared" ref="BC198" si="162">SUM(BC189:BF197)</f>
        <v>0</v>
      </c>
      <c r="BD198" s="462"/>
      <c r="BE198" s="462"/>
      <c r="BF198" s="463"/>
      <c r="BG198" s="444" t="str">
        <f t="shared" si="120"/>
        <v>n.é.</v>
      </c>
      <c r="BH198" s="445"/>
    </row>
    <row r="199" spans="1:60" s="3" customFormat="1" ht="20.100000000000001" customHeight="1">
      <c r="A199" s="514" t="s">
        <v>855</v>
      </c>
      <c r="B199" s="515"/>
      <c r="C199" s="516" t="s">
        <v>889</v>
      </c>
      <c r="D199" s="517"/>
      <c r="E199" s="517"/>
      <c r="F199" s="517"/>
      <c r="G199" s="517"/>
      <c r="H199" s="517"/>
      <c r="I199" s="517"/>
      <c r="J199" s="517"/>
      <c r="K199" s="517"/>
      <c r="L199" s="517"/>
      <c r="M199" s="517"/>
      <c r="N199" s="517"/>
      <c r="O199" s="517"/>
      <c r="P199" s="517"/>
      <c r="Q199" s="517"/>
      <c r="R199" s="517"/>
      <c r="S199" s="517"/>
      <c r="T199" s="517"/>
      <c r="U199" s="517"/>
      <c r="V199" s="517"/>
      <c r="W199" s="517"/>
      <c r="X199" s="517"/>
      <c r="Y199" s="517"/>
      <c r="Z199" s="517"/>
      <c r="AA199" s="517"/>
      <c r="AB199" s="518"/>
      <c r="AC199" s="392" t="s">
        <v>174</v>
      </c>
      <c r="AD199" s="393"/>
      <c r="AE199" s="524">
        <f>AE121+AE122+AE150+AE159+AE175+AE183+AE188+AE198</f>
        <v>43959</v>
      </c>
      <c r="AF199" s="525"/>
      <c r="AG199" s="525"/>
      <c r="AH199" s="526"/>
      <c r="AI199" s="524">
        <f>AI121+AI122+AI150+AI159+AI175+AI183+AI188+AI198</f>
        <v>0</v>
      </c>
      <c r="AJ199" s="525"/>
      <c r="AK199" s="525"/>
      <c r="AL199" s="526"/>
      <c r="AM199" s="524">
        <f>AM121+AM122+AM150+AM159+AM175+AM183+AM188+AM198</f>
        <v>0</v>
      </c>
      <c r="AN199" s="525"/>
      <c r="AO199" s="525"/>
      <c r="AP199" s="526"/>
      <c r="AQ199" s="524">
        <f>AQ121+AQ122+AQ150+AQ159+AQ175+AQ183+AQ188+AQ198</f>
        <v>0</v>
      </c>
      <c r="AR199" s="525"/>
      <c r="AS199" s="525"/>
      <c r="AT199" s="526"/>
      <c r="AU199" s="524">
        <f>AU121+AU122+AU150+AU159+AU175+AU183+AU188+AU198</f>
        <v>0</v>
      </c>
      <c r="AV199" s="525"/>
      <c r="AW199" s="525"/>
      <c r="AX199" s="526"/>
      <c r="AY199" s="524">
        <f>AY121+AY122+AY150+AY159+AY175+AY183+AY188+AY198</f>
        <v>0</v>
      </c>
      <c r="AZ199" s="525"/>
      <c r="BA199" s="525"/>
      <c r="BB199" s="526"/>
      <c r="BC199" s="524">
        <f>BC121+BC122+BC150+BC159+BC175+BC183+BC188+BC198</f>
        <v>0</v>
      </c>
      <c r="BD199" s="525"/>
      <c r="BE199" s="525"/>
      <c r="BF199" s="526"/>
      <c r="BG199" s="512" t="str">
        <f t="shared" si="120"/>
        <v>n.é.</v>
      </c>
      <c r="BH199" s="513"/>
    </row>
    <row r="200" spans="1:60" ht="20.100000000000001" customHeight="1">
      <c r="A200" s="438" t="s">
        <v>856</v>
      </c>
      <c r="B200" s="439"/>
      <c r="C200" s="397" t="s">
        <v>799</v>
      </c>
      <c r="D200" s="398"/>
      <c r="E200" s="398"/>
      <c r="F200" s="398"/>
      <c r="G200" s="398"/>
      <c r="H200" s="398"/>
      <c r="I200" s="398"/>
      <c r="J200" s="398"/>
      <c r="K200" s="398"/>
      <c r="L200" s="398"/>
      <c r="M200" s="398"/>
      <c r="N200" s="398"/>
      <c r="O200" s="398"/>
      <c r="P200" s="398"/>
      <c r="Q200" s="398"/>
      <c r="R200" s="398"/>
      <c r="S200" s="398"/>
      <c r="T200" s="398"/>
      <c r="U200" s="398"/>
      <c r="V200" s="398"/>
      <c r="W200" s="398"/>
      <c r="X200" s="398"/>
      <c r="Y200" s="398"/>
      <c r="Z200" s="398"/>
      <c r="AA200" s="398"/>
      <c r="AB200" s="399"/>
      <c r="AC200" s="377" t="s">
        <v>381</v>
      </c>
      <c r="AD200" s="378"/>
      <c r="AE200" s="443"/>
      <c r="AF200" s="443"/>
      <c r="AG200" s="443"/>
      <c r="AH200" s="443"/>
      <c r="AI200" s="443"/>
      <c r="AJ200" s="443"/>
      <c r="AK200" s="443"/>
      <c r="AL200" s="443"/>
      <c r="AM200" s="443"/>
      <c r="AN200" s="443"/>
      <c r="AO200" s="443"/>
      <c r="AP200" s="443"/>
      <c r="AQ200" s="443"/>
      <c r="AR200" s="443"/>
      <c r="AS200" s="443"/>
      <c r="AT200" s="443"/>
      <c r="AU200" s="443"/>
      <c r="AV200" s="443"/>
      <c r="AW200" s="443"/>
      <c r="AX200" s="443"/>
      <c r="AY200" s="443"/>
      <c r="AZ200" s="443"/>
      <c r="BA200" s="443"/>
      <c r="BB200" s="443"/>
      <c r="BC200" s="443"/>
      <c r="BD200" s="443"/>
      <c r="BE200" s="443"/>
      <c r="BF200" s="443"/>
      <c r="BG200" s="444" t="str">
        <f t="shared" si="120"/>
        <v>n.é.</v>
      </c>
      <c r="BH200" s="445"/>
    </row>
    <row r="201" spans="1:60" ht="20.100000000000001" customHeight="1">
      <c r="A201" s="438" t="s">
        <v>857</v>
      </c>
      <c r="B201" s="439"/>
      <c r="C201" s="397" t="s">
        <v>382</v>
      </c>
      <c r="D201" s="398"/>
      <c r="E201" s="398"/>
      <c r="F201" s="398"/>
      <c r="G201" s="398"/>
      <c r="H201" s="398"/>
      <c r="I201" s="398"/>
      <c r="J201" s="398"/>
      <c r="K201" s="398"/>
      <c r="L201" s="398"/>
      <c r="M201" s="398"/>
      <c r="N201" s="398"/>
      <c r="O201" s="398"/>
      <c r="P201" s="398"/>
      <c r="Q201" s="398"/>
      <c r="R201" s="398"/>
      <c r="S201" s="398"/>
      <c r="T201" s="398"/>
      <c r="U201" s="398"/>
      <c r="V201" s="398"/>
      <c r="W201" s="398"/>
      <c r="X201" s="398"/>
      <c r="Y201" s="398"/>
      <c r="Z201" s="398"/>
      <c r="AA201" s="398"/>
      <c r="AB201" s="399"/>
      <c r="AC201" s="377" t="s">
        <v>383</v>
      </c>
      <c r="AD201" s="378"/>
      <c r="AE201" s="443"/>
      <c r="AF201" s="443"/>
      <c r="AG201" s="443"/>
      <c r="AH201" s="443"/>
      <c r="AI201" s="443"/>
      <c r="AJ201" s="443"/>
      <c r="AK201" s="443"/>
      <c r="AL201" s="443"/>
      <c r="AM201" s="443"/>
      <c r="AN201" s="443"/>
      <c r="AO201" s="443"/>
      <c r="AP201" s="443"/>
      <c r="AQ201" s="443"/>
      <c r="AR201" s="443"/>
      <c r="AS201" s="443"/>
      <c r="AT201" s="443"/>
      <c r="AU201" s="443"/>
      <c r="AV201" s="443"/>
      <c r="AW201" s="443"/>
      <c r="AX201" s="443"/>
      <c r="AY201" s="443"/>
      <c r="AZ201" s="443"/>
      <c r="BA201" s="443"/>
      <c r="BB201" s="443"/>
      <c r="BC201" s="443"/>
      <c r="BD201" s="443"/>
      <c r="BE201" s="443"/>
      <c r="BF201" s="443"/>
      <c r="BG201" s="444" t="str">
        <f t="shared" si="120"/>
        <v>n.é.</v>
      </c>
      <c r="BH201" s="445"/>
    </row>
    <row r="202" spans="1:60" ht="20.100000000000001" customHeight="1">
      <c r="A202" s="438" t="s">
        <v>858</v>
      </c>
      <c r="B202" s="439"/>
      <c r="C202" s="397" t="s">
        <v>800</v>
      </c>
      <c r="D202" s="398"/>
      <c r="E202" s="398"/>
      <c r="F202" s="398"/>
      <c r="G202" s="398"/>
      <c r="H202" s="398"/>
      <c r="I202" s="398"/>
      <c r="J202" s="398"/>
      <c r="K202" s="398"/>
      <c r="L202" s="398"/>
      <c r="M202" s="398"/>
      <c r="N202" s="398"/>
      <c r="O202" s="398"/>
      <c r="P202" s="398"/>
      <c r="Q202" s="398"/>
      <c r="R202" s="398"/>
      <c r="S202" s="398"/>
      <c r="T202" s="398"/>
      <c r="U202" s="398"/>
      <c r="V202" s="398"/>
      <c r="W202" s="398"/>
      <c r="X202" s="398"/>
      <c r="Y202" s="398"/>
      <c r="Z202" s="398"/>
      <c r="AA202" s="398"/>
      <c r="AB202" s="399"/>
      <c r="AC202" s="377" t="s">
        <v>384</v>
      </c>
      <c r="AD202" s="378"/>
      <c r="AE202" s="443"/>
      <c r="AF202" s="443"/>
      <c r="AG202" s="443"/>
      <c r="AH202" s="443"/>
      <c r="AI202" s="443"/>
      <c r="AJ202" s="443"/>
      <c r="AK202" s="443"/>
      <c r="AL202" s="443"/>
      <c r="AM202" s="443"/>
      <c r="AN202" s="443"/>
      <c r="AO202" s="443"/>
      <c r="AP202" s="443"/>
      <c r="AQ202" s="443"/>
      <c r="AR202" s="443"/>
      <c r="AS202" s="443"/>
      <c r="AT202" s="443"/>
      <c r="AU202" s="443"/>
      <c r="AV202" s="443"/>
      <c r="AW202" s="443"/>
      <c r="AX202" s="443"/>
      <c r="AY202" s="443"/>
      <c r="AZ202" s="443"/>
      <c r="BA202" s="443"/>
      <c r="BB202" s="443"/>
      <c r="BC202" s="443"/>
      <c r="BD202" s="443"/>
      <c r="BE202" s="443"/>
      <c r="BF202" s="443"/>
      <c r="BG202" s="444" t="str">
        <f t="shared" si="120"/>
        <v>n.é.</v>
      </c>
      <c r="BH202" s="445"/>
    </row>
    <row r="203" spans="1:60" ht="20.100000000000001" customHeight="1">
      <c r="A203" s="522" t="s">
        <v>859</v>
      </c>
      <c r="B203" s="523"/>
      <c r="C203" s="498" t="s">
        <v>890</v>
      </c>
      <c r="D203" s="499"/>
      <c r="E203" s="499"/>
      <c r="F203" s="499"/>
      <c r="G203" s="499"/>
      <c r="H203" s="499"/>
      <c r="I203" s="499"/>
      <c r="J203" s="499"/>
      <c r="K203" s="499"/>
      <c r="L203" s="499"/>
      <c r="M203" s="499"/>
      <c r="N203" s="499"/>
      <c r="O203" s="499"/>
      <c r="P203" s="499"/>
      <c r="Q203" s="499"/>
      <c r="R203" s="499"/>
      <c r="S203" s="499"/>
      <c r="T203" s="499"/>
      <c r="U203" s="499"/>
      <c r="V203" s="499"/>
      <c r="W203" s="499"/>
      <c r="X203" s="499"/>
      <c r="Y203" s="499"/>
      <c r="Z203" s="499"/>
      <c r="AA203" s="499"/>
      <c r="AB203" s="500"/>
      <c r="AC203" s="469" t="s">
        <v>385</v>
      </c>
      <c r="AD203" s="470"/>
      <c r="AE203" s="521">
        <f>SUM(AE200:AH202)</f>
        <v>0</v>
      </c>
      <c r="AF203" s="521"/>
      <c r="AG203" s="521"/>
      <c r="AH203" s="521"/>
      <c r="AI203" s="521">
        <f t="shared" ref="AI203" si="163">SUM(AI200:AL202)</f>
        <v>0</v>
      </c>
      <c r="AJ203" s="521"/>
      <c r="AK203" s="521"/>
      <c r="AL203" s="521"/>
      <c r="AM203" s="521">
        <f t="shared" ref="AM203" si="164">SUM(AM200:AP202)</f>
        <v>0</v>
      </c>
      <c r="AN203" s="521"/>
      <c r="AO203" s="521"/>
      <c r="AP203" s="521"/>
      <c r="AQ203" s="521">
        <f t="shared" ref="AQ203" si="165">SUM(AQ200:AT202)</f>
        <v>0</v>
      </c>
      <c r="AR203" s="521"/>
      <c r="AS203" s="521"/>
      <c r="AT203" s="521"/>
      <c r="AU203" s="521">
        <f t="shared" ref="AU203" si="166">SUM(AU200:AX202)</f>
        <v>0</v>
      </c>
      <c r="AV203" s="521"/>
      <c r="AW203" s="521"/>
      <c r="AX203" s="521"/>
      <c r="AY203" s="521">
        <f t="shared" ref="AY203" si="167">SUM(AY200:BB202)</f>
        <v>0</v>
      </c>
      <c r="AZ203" s="521"/>
      <c r="BA203" s="521"/>
      <c r="BB203" s="521"/>
      <c r="BC203" s="521">
        <f t="shared" ref="BC203" si="168">SUM(BC200:BF202)</f>
        <v>0</v>
      </c>
      <c r="BD203" s="521"/>
      <c r="BE203" s="521"/>
      <c r="BF203" s="521"/>
      <c r="BG203" s="444" t="str">
        <f t="shared" si="120"/>
        <v>n.é.</v>
      </c>
      <c r="BH203" s="445"/>
    </row>
    <row r="204" spans="1:60" ht="20.100000000000001" customHeight="1">
      <c r="A204" s="438" t="s">
        <v>860</v>
      </c>
      <c r="B204" s="439"/>
      <c r="C204" s="374" t="s">
        <v>386</v>
      </c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6"/>
      <c r="AC204" s="377" t="s">
        <v>387</v>
      </c>
      <c r="AD204" s="378"/>
      <c r="AE204" s="443"/>
      <c r="AF204" s="443"/>
      <c r="AG204" s="443"/>
      <c r="AH204" s="443"/>
      <c r="AI204" s="443"/>
      <c r="AJ204" s="443"/>
      <c r="AK204" s="443"/>
      <c r="AL204" s="443"/>
      <c r="AM204" s="443"/>
      <c r="AN204" s="443"/>
      <c r="AO204" s="443"/>
      <c r="AP204" s="443"/>
      <c r="AQ204" s="443"/>
      <c r="AR204" s="443"/>
      <c r="AS204" s="443"/>
      <c r="AT204" s="443"/>
      <c r="AU204" s="443"/>
      <c r="AV204" s="443"/>
      <c r="AW204" s="443"/>
      <c r="AX204" s="443"/>
      <c r="AY204" s="443"/>
      <c r="AZ204" s="443"/>
      <c r="BA204" s="443"/>
      <c r="BB204" s="443"/>
      <c r="BC204" s="443"/>
      <c r="BD204" s="443"/>
      <c r="BE204" s="443"/>
      <c r="BF204" s="443"/>
      <c r="BG204" s="444" t="str">
        <f t="shared" si="120"/>
        <v>n.é.</v>
      </c>
      <c r="BH204" s="445"/>
    </row>
    <row r="205" spans="1:60" ht="20.100000000000001" customHeight="1">
      <c r="A205" s="438" t="s">
        <v>861</v>
      </c>
      <c r="B205" s="439"/>
      <c r="C205" s="397" t="s">
        <v>389</v>
      </c>
      <c r="D205" s="398"/>
      <c r="E205" s="398"/>
      <c r="F205" s="398"/>
      <c r="G205" s="398"/>
      <c r="H205" s="398"/>
      <c r="I205" s="398"/>
      <c r="J205" s="398"/>
      <c r="K205" s="398"/>
      <c r="L205" s="398"/>
      <c r="M205" s="398"/>
      <c r="N205" s="398"/>
      <c r="O205" s="398"/>
      <c r="P205" s="398"/>
      <c r="Q205" s="398"/>
      <c r="R205" s="398"/>
      <c r="S205" s="398"/>
      <c r="T205" s="398"/>
      <c r="U205" s="398"/>
      <c r="V205" s="398"/>
      <c r="W205" s="398"/>
      <c r="X205" s="398"/>
      <c r="Y205" s="398"/>
      <c r="Z205" s="398"/>
      <c r="AA205" s="398"/>
      <c r="AB205" s="399"/>
      <c r="AC205" s="377" t="s">
        <v>388</v>
      </c>
      <c r="AD205" s="378"/>
      <c r="AE205" s="443"/>
      <c r="AF205" s="443"/>
      <c r="AG205" s="443"/>
      <c r="AH205" s="443"/>
      <c r="AI205" s="443"/>
      <c r="AJ205" s="443"/>
      <c r="AK205" s="443"/>
      <c r="AL205" s="443"/>
      <c r="AM205" s="443"/>
      <c r="AN205" s="443"/>
      <c r="AO205" s="443"/>
      <c r="AP205" s="443"/>
      <c r="AQ205" s="443"/>
      <c r="AR205" s="443"/>
      <c r="AS205" s="443"/>
      <c r="AT205" s="443"/>
      <c r="AU205" s="443"/>
      <c r="AV205" s="443"/>
      <c r="AW205" s="443"/>
      <c r="AX205" s="443"/>
      <c r="AY205" s="443"/>
      <c r="AZ205" s="443"/>
      <c r="BA205" s="443"/>
      <c r="BB205" s="443"/>
      <c r="BC205" s="443"/>
      <c r="BD205" s="443"/>
      <c r="BE205" s="443"/>
      <c r="BF205" s="443"/>
      <c r="BG205" s="444" t="str">
        <f t="shared" si="120"/>
        <v>n.é.</v>
      </c>
      <c r="BH205" s="445"/>
    </row>
    <row r="206" spans="1:60" ht="20.100000000000001" customHeight="1">
      <c r="A206" s="438" t="s">
        <v>862</v>
      </c>
      <c r="B206" s="439"/>
      <c r="C206" s="397" t="s">
        <v>801</v>
      </c>
      <c r="D206" s="398"/>
      <c r="E206" s="398"/>
      <c r="F206" s="398"/>
      <c r="G206" s="398"/>
      <c r="H206" s="398"/>
      <c r="I206" s="398"/>
      <c r="J206" s="398"/>
      <c r="K206" s="398"/>
      <c r="L206" s="398"/>
      <c r="M206" s="398"/>
      <c r="N206" s="398"/>
      <c r="O206" s="398"/>
      <c r="P206" s="398"/>
      <c r="Q206" s="398"/>
      <c r="R206" s="398"/>
      <c r="S206" s="398"/>
      <c r="T206" s="398"/>
      <c r="U206" s="398"/>
      <c r="V206" s="398"/>
      <c r="W206" s="398"/>
      <c r="X206" s="398"/>
      <c r="Y206" s="398"/>
      <c r="Z206" s="398"/>
      <c r="AA206" s="398"/>
      <c r="AB206" s="399"/>
      <c r="AC206" s="377" t="s">
        <v>390</v>
      </c>
      <c r="AD206" s="378"/>
      <c r="AE206" s="443"/>
      <c r="AF206" s="443"/>
      <c r="AG206" s="443"/>
      <c r="AH206" s="443"/>
      <c r="AI206" s="443"/>
      <c r="AJ206" s="443"/>
      <c r="AK206" s="443"/>
      <c r="AL206" s="443"/>
      <c r="AM206" s="443"/>
      <c r="AN206" s="443"/>
      <c r="AO206" s="443"/>
      <c r="AP206" s="443"/>
      <c r="AQ206" s="443"/>
      <c r="AR206" s="443"/>
      <c r="AS206" s="443"/>
      <c r="AT206" s="443"/>
      <c r="AU206" s="443"/>
      <c r="AV206" s="443"/>
      <c r="AW206" s="443"/>
      <c r="AX206" s="443"/>
      <c r="AY206" s="443"/>
      <c r="AZ206" s="443"/>
      <c r="BA206" s="443"/>
      <c r="BB206" s="443"/>
      <c r="BC206" s="443"/>
      <c r="BD206" s="443"/>
      <c r="BE206" s="443"/>
      <c r="BF206" s="443"/>
      <c r="BG206" s="444" t="str">
        <f t="shared" si="120"/>
        <v>n.é.</v>
      </c>
      <c r="BH206" s="445"/>
    </row>
    <row r="207" spans="1:60" ht="20.100000000000001" customHeight="1">
      <c r="A207" s="438" t="s">
        <v>863</v>
      </c>
      <c r="B207" s="439"/>
      <c r="C207" s="397" t="s">
        <v>802</v>
      </c>
      <c r="D207" s="398"/>
      <c r="E207" s="398"/>
      <c r="F207" s="398"/>
      <c r="G207" s="398"/>
      <c r="H207" s="398"/>
      <c r="I207" s="398"/>
      <c r="J207" s="398"/>
      <c r="K207" s="398"/>
      <c r="L207" s="398"/>
      <c r="M207" s="398"/>
      <c r="N207" s="398"/>
      <c r="O207" s="398"/>
      <c r="P207" s="398"/>
      <c r="Q207" s="398"/>
      <c r="R207" s="398"/>
      <c r="S207" s="398"/>
      <c r="T207" s="398"/>
      <c r="U207" s="398"/>
      <c r="V207" s="398"/>
      <c r="W207" s="398"/>
      <c r="X207" s="398"/>
      <c r="Y207" s="398"/>
      <c r="Z207" s="398"/>
      <c r="AA207" s="398"/>
      <c r="AB207" s="399"/>
      <c r="AC207" s="377" t="s">
        <v>391</v>
      </c>
      <c r="AD207" s="378"/>
      <c r="AE207" s="443"/>
      <c r="AF207" s="443"/>
      <c r="AG207" s="443"/>
      <c r="AH207" s="443"/>
      <c r="AI207" s="443"/>
      <c r="AJ207" s="443"/>
      <c r="AK207" s="443"/>
      <c r="AL207" s="443"/>
      <c r="AM207" s="443"/>
      <c r="AN207" s="443"/>
      <c r="AO207" s="443"/>
      <c r="AP207" s="443"/>
      <c r="AQ207" s="443"/>
      <c r="AR207" s="443"/>
      <c r="AS207" s="443"/>
      <c r="AT207" s="443"/>
      <c r="AU207" s="443"/>
      <c r="AV207" s="443"/>
      <c r="AW207" s="443"/>
      <c r="AX207" s="443"/>
      <c r="AY207" s="443"/>
      <c r="AZ207" s="443"/>
      <c r="BA207" s="443"/>
      <c r="BB207" s="443"/>
      <c r="BC207" s="443"/>
      <c r="BD207" s="443"/>
      <c r="BE207" s="443"/>
      <c r="BF207" s="443"/>
      <c r="BG207" s="444" t="str">
        <f t="shared" si="120"/>
        <v>n.é.</v>
      </c>
      <c r="BH207" s="445"/>
    </row>
    <row r="208" spans="1:60" ht="20.100000000000001" customHeight="1">
      <c r="A208" s="438" t="s">
        <v>864</v>
      </c>
      <c r="B208" s="439"/>
      <c r="C208" s="397" t="s">
        <v>803</v>
      </c>
      <c r="D208" s="398"/>
      <c r="E208" s="398"/>
      <c r="F208" s="398"/>
      <c r="G208" s="398"/>
      <c r="H208" s="398"/>
      <c r="I208" s="398"/>
      <c r="J208" s="398"/>
      <c r="K208" s="398"/>
      <c r="L208" s="398"/>
      <c r="M208" s="398"/>
      <c r="N208" s="398"/>
      <c r="O208" s="398"/>
      <c r="P208" s="398"/>
      <c r="Q208" s="398"/>
      <c r="R208" s="398"/>
      <c r="S208" s="398"/>
      <c r="T208" s="398"/>
      <c r="U208" s="398"/>
      <c r="V208" s="398"/>
      <c r="W208" s="398"/>
      <c r="X208" s="398"/>
      <c r="Y208" s="398"/>
      <c r="Z208" s="398"/>
      <c r="AA208" s="398"/>
      <c r="AB208" s="399"/>
      <c r="AC208" s="377" t="s">
        <v>804</v>
      </c>
      <c r="AD208" s="378"/>
      <c r="AE208" s="443"/>
      <c r="AF208" s="443"/>
      <c r="AG208" s="443"/>
      <c r="AH208" s="443"/>
      <c r="AI208" s="443"/>
      <c r="AJ208" s="443"/>
      <c r="AK208" s="443"/>
      <c r="AL208" s="443"/>
      <c r="AM208" s="443"/>
      <c r="AN208" s="443"/>
      <c r="AO208" s="443"/>
      <c r="AP208" s="443"/>
      <c r="AQ208" s="443"/>
      <c r="AR208" s="443"/>
      <c r="AS208" s="443"/>
      <c r="AT208" s="443"/>
      <c r="AU208" s="443"/>
      <c r="AV208" s="443"/>
      <c r="AW208" s="443"/>
      <c r="AX208" s="443"/>
      <c r="AY208" s="443"/>
      <c r="AZ208" s="443"/>
      <c r="BA208" s="443"/>
      <c r="BB208" s="443"/>
      <c r="BC208" s="443"/>
      <c r="BD208" s="443"/>
      <c r="BE208" s="443"/>
      <c r="BF208" s="443"/>
      <c r="BG208" s="444" t="str">
        <f t="shared" si="120"/>
        <v>n.é.</v>
      </c>
      <c r="BH208" s="445"/>
    </row>
    <row r="209" spans="1:60" ht="20.100000000000001" customHeight="1">
      <c r="A209" s="522" t="s">
        <v>865</v>
      </c>
      <c r="B209" s="523"/>
      <c r="C209" s="466" t="s">
        <v>891</v>
      </c>
      <c r="D209" s="467"/>
      <c r="E209" s="467"/>
      <c r="F209" s="467"/>
      <c r="G209" s="467"/>
      <c r="H209" s="467"/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467"/>
      <c r="T209" s="467"/>
      <c r="U209" s="467"/>
      <c r="V209" s="467"/>
      <c r="W209" s="467"/>
      <c r="X209" s="467"/>
      <c r="Y209" s="467"/>
      <c r="Z209" s="467"/>
      <c r="AA209" s="467"/>
      <c r="AB209" s="468"/>
      <c r="AC209" s="469" t="s">
        <v>392</v>
      </c>
      <c r="AD209" s="470"/>
      <c r="AE209" s="521">
        <f>SUM(AE204:AH208)</f>
        <v>0</v>
      </c>
      <c r="AF209" s="521"/>
      <c r="AG209" s="521"/>
      <c r="AH209" s="521"/>
      <c r="AI209" s="521">
        <f t="shared" ref="AI209" si="169">SUM(AI204:AL208)</f>
        <v>0</v>
      </c>
      <c r="AJ209" s="521"/>
      <c r="AK209" s="521"/>
      <c r="AL209" s="521"/>
      <c r="AM209" s="521">
        <f t="shared" ref="AM209" si="170">SUM(AM204:AP208)</f>
        <v>0</v>
      </c>
      <c r="AN209" s="521"/>
      <c r="AO209" s="521"/>
      <c r="AP209" s="521"/>
      <c r="AQ209" s="521">
        <f t="shared" ref="AQ209" si="171">SUM(AQ204:AT208)</f>
        <v>0</v>
      </c>
      <c r="AR209" s="521"/>
      <c r="AS209" s="521"/>
      <c r="AT209" s="521"/>
      <c r="AU209" s="521">
        <f t="shared" ref="AU209" si="172">SUM(AU204:AX208)</f>
        <v>0</v>
      </c>
      <c r="AV209" s="521"/>
      <c r="AW209" s="521"/>
      <c r="AX209" s="521"/>
      <c r="AY209" s="521">
        <f t="shared" ref="AY209" si="173">SUM(AY204:BB208)</f>
        <v>0</v>
      </c>
      <c r="AZ209" s="521"/>
      <c r="BA209" s="521"/>
      <c r="BB209" s="521"/>
      <c r="BC209" s="521">
        <f t="shared" ref="BC209" si="174">SUM(BC204:BF208)</f>
        <v>0</v>
      </c>
      <c r="BD209" s="521"/>
      <c r="BE209" s="521"/>
      <c r="BF209" s="521"/>
      <c r="BG209" s="444" t="str">
        <f t="shared" ref="BG209:BG229" si="175">IF(AI209&gt;0,BC209/AI209,"n.é.")</f>
        <v>n.é.</v>
      </c>
      <c r="BH209" s="445"/>
    </row>
    <row r="210" spans="1:60" ht="20.100000000000001" customHeight="1">
      <c r="A210" s="438" t="s">
        <v>866</v>
      </c>
      <c r="B210" s="439"/>
      <c r="C210" s="374" t="s">
        <v>393</v>
      </c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6"/>
      <c r="AC210" s="377" t="s">
        <v>394</v>
      </c>
      <c r="AD210" s="378"/>
      <c r="AE210" s="440"/>
      <c r="AF210" s="440"/>
      <c r="AG210" s="440"/>
      <c r="AH210" s="440"/>
      <c r="AI210" s="440"/>
      <c r="AJ210" s="440"/>
      <c r="AK210" s="440"/>
      <c r="AL210" s="440"/>
      <c r="AM210" s="440"/>
      <c r="AN210" s="440"/>
      <c r="AO210" s="440"/>
      <c r="AP210" s="440"/>
      <c r="AQ210" s="440"/>
      <c r="AR210" s="440"/>
      <c r="AS210" s="440"/>
      <c r="AT210" s="440"/>
      <c r="AU210" s="440"/>
      <c r="AV210" s="440"/>
      <c r="AW210" s="440"/>
      <c r="AX210" s="440"/>
      <c r="AY210" s="440"/>
      <c r="AZ210" s="440"/>
      <c r="BA210" s="440"/>
      <c r="BB210" s="440"/>
      <c r="BC210" s="440"/>
      <c r="BD210" s="440"/>
      <c r="BE210" s="440"/>
      <c r="BF210" s="440"/>
      <c r="BG210" s="441" t="str">
        <f t="shared" si="175"/>
        <v>n.é.</v>
      </c>
      <c r="BH210" s="442"/>
    </row>
    <row r="211" spans="1:60" ht="20.100000000000001" customHeight="1">
      <c r="A211" s="438" t="s">
        <v>867</v>
      </c>
      <c r="B211" s="439"/>
      <c r="C211" s="374" t="s">
        <v>395</v>
      </c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6"/>
      <c r="AC211" s="377" t="s">
        <v>396</v>
      </c>
      <c r="AD211" s="378"/>
      <c r="AE211" s="440"/>
      <c r="AF211" s="440"/>
      <c r="AG211" s="440"/>
      <c r="AH211" s="440"/>
      <c r="AI211" s="440"/>
      <c r="AJ211" s="440"/>
      <c r="AK211" s="440"/>
      <c r="AL211" s="440"/>
      <c r="AM211" s="440"/>
      <c r="AN211" s="440"/>
      <c r="AO211" s="440"/>
      <c r="AP211" s="440"/>
      <c r="AQ211" s="440"/>
      <c r="AR211" s="440"/>
      <c r="AS211" s="440"/>
      <c r="AT211" s="440"/>
      <c r="AU211" s="440"/>
      <c r="AV211" s="440"/>
      <c r="AW211" s="440"/>
      <c r="AX211" s="440"/>
      <c r="AY211" s="440"/>
      <c r="AZ211" s="440"/>
      <c r="BA211" s="440"/>
      <c r="BB211" s="440"/>
      <c r="BC211" s="440"/>
      <c r="BD211" s="440"/>
      <c r="BE211" s="440"/>
      <c r="BF211" s="440"/>
      <c r="BG211" s="441" t="str">
        <f t="shared" si="175"/>
        <v>n.é.</v>
      </c>
      <c r="BH211" s="442"/>
    </row>
    <row r="212" spans="1:60" ht="20.100000000000001" customHeight="1">
      <c r="A212" s="438" t="s">
        <v>868</v>
      </c>
      <c r="B212" s="439"/>
      <c r="C212" s="374" t="s">
        <v>397</v>
      </c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6"/>
      <c r="AC212" s="377" t="s">
        <v>398</v>
      </c>
      <c r="AD212" s="378"/>
      <c r="AE212" s="440"/>
      <c r="AF212" s="440"/>
      <c r="AG212" s="440"/>
      <c r="AH212" s="440"/>
      <c r="AI212" s="440"/>
      <c r="AJ212" s="440"/>
      <c r="AK212" s="440"/>
      <c r="AL212" s="440"/>
      <c r="AM212" s="440"/>
      <c r="AN212" s="440"/>
      <c r="AO212" s="440"/>
      <c r="AP212" s="440"/>
      <c r="AQ212" s="440"/>
      <c r="AR212" s="440"/>
      <c r="AS212" s="440"/>
      <c r="AT212" s="440"/>
      <c r="AU212" s="440"/>
      <c r="AV212" s="440"/>
      <c r="AW212" s="440"/>
      <c r="AX212" s="440"/>
      <c r="AY212" s="440"/>
      <c r="AZ212" s="440"/>
      <c r="BA212" s="440"/>
      <c r="BB212" s="440"/>
      <c r="BC212" s="440"/>
      <c r="BD212" s="440"/>
      <c r="BE212" s="440"/>
      <c r="BF212" s="440"/>
      <c r="BG212" s="441" t="str">
        <f t="shared" si="175"/>
        <v>n.é.</v>
      </c>
      <c r="BH212" s="442"/>
    </row>
    <row r="213" spans="1:60" ht="20.100000000000001" customHeight="1">
      <c r="A213" s="438" t="s">
        <v>869</v>
      </c>
      <c r="B213" s="439"/>
      <c r="C213" s="374" t="s">
        <v>805</v>
      </c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6"/>
      <c r="AC213" s="377" t="s">
        <v>399</v>
      </c>
      <c r="AD213" s="378"/>
      <c r="AE213" s="440"/>
      <c r="AF213" s="440"/>
      <c r="AG213" s="440"/>
      <c r="AH213" s="440"/>
      <c r="AI213" s="440"/>
      <c r="AJ213" s="440"/>
      <c r="AK213" s="440"/>
      <c r="AL213" s="440"/>
      <c r="AM213" s="440"/>
      <c r="AN213" s="440"/>
      <c r="AO213" s="440"/>
      <c r="AP213" s="440"/>
      <c r="AQ213" s="440"/>
      <c r="AR213" s="440"/>
      <c r="AS213" s="440"/>
      <c r="AT213" s="440"/>
      <c r="AU213" s="440"/>
      <c r="AV213" s="440"/>
      <c r="AW213" s="440"/>
      <c r="AX213" s="440"/>
      <c r="AY213" s="440"/>
      <c r="AZ213" s="440"/>
      <c r="BA213" s="440"/>
      <c r="BB213" s="440"/>
      <c r="BC213" s="440"/>
      <c r="BD213" s="440"/>
      <c r="BE213" s="440"/>
      <c r="BF213" s="440"/>
      <c r="BG213" s="441" t="str">
        <f t="shared" si="175"/>
        <v>n.é.</v>
      </c>
      <c r="BH213" s="442"/>
    </row>
    <row r="214" spans="1:60" ht="20.100000000000001" customHeight="1">
      <c r="A214" s="438" t="s">
        <v>870</v>
      </c>
      <c r="B214" s="439"/>
      <c r="C214" s="374" t="s">
        <v>400</v>
      </c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6"/>
      <c r="AC214" s="377" t="s">
        <v>401</v>
      </c>
      <c r="AD214" s="378"/>
      <c r="AE214" s="440"/>
      <c r="AF214" s="440"/>
      <c r="AG214" s="440"/>
      <c r="AH214" s="440"/>
      <c r="AI214" s="440"/>
      <c r="AJ214" s="440"/>
      <c r="AK214" s="440"/>
      <c r="AL214" s="440"/>
      <c r="AM214" s="440"/>
      <c r="AN214" s="440"/>
      <c r="AO214" s="440"/>
      <c r="AP214" s="440"/>
      <c r="AQ214" s="440"/>
      <c r="AR214" s="440"/>
      <c r="AS214" s="440"/>
      <c r="AT214" s="440"/>
      <c r="AU214" s="440"/>
      <c r="AV214" s="440"/>
      <c r="AW214" s="440"/>
      <c r="AX214" s="440"/>
      <c r="AY214" s="440"/>
      <c r="AZ214" s="440"/>
      <c r="BA214" s="440"/>
      <c r="BB214" s="440"/>
      <c r="BC214" s="440"/>
      <c r="BD214" s="440"/>
      <c r="BE214" s="440"/>
      <c r="BF214" s="440"/>
      <c r="BG214" s="441" t="str">
        <f t="shared" si="175"/>
        <v>n.é.</v>
      </c>
      <c r="BH214" s="442"/>
    </row>
    <row r="215" spans="1:60" ht="20.100000000000001" customHeight="1">
      <c r="A215" s="438" t="s">
        <v>871</v>
      </c>
      <c r="B215" s="439"/>
      <c r="C215" s="374" t="s">
        <v>402</v>
      </c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6"/>
      <c r="AC215" s="377" t="s">
        <v>403</v>
      </c>
      <c r="AD215" s="378"/>
      <c r="AE215" s="440"/>
      <c r="AF215" s="440"/>
      <c r="AG215" s="440"/>
      <c r="AH215" s="440"/>
      <c r="AI215" s="440"/>
      <c r="AJ215" s="440"/>
      <c r="AK215" s="440"/>
      <c r="AL215" s="440"/>
      <c r="AM215" s="440"/>
      <c r="AN215" s="440"/>
      <c r="AO215" s="440"/>
      <c r="AP215" s="440"/>
      <c r="AQ215" s="440"/>
      <c r="AR215" s="440"/>
      <c r="AS215" s="440"/>
      <c r="AT215" s="440"/>
      <c r="AU215" s="440"/>
      <c r="AV215" s="440"/>
      <c r="AW215" s="440"/>
      <c r="AX215" s="440"/>
      <c r="AY215" s="440"/>
      <c r="AZ215" s="440"/>
      <c r="BA215" s="440"/>
      <c r="BB215" s="440"/>
      <c r="BC215" s="440"/>
      <c r="BD215" s="440"/>
      <c r="BE215" s="440"/>
      <c r="BF215" s="440"/>
      <c r="BG215" s="441" t="str">
        <f t="shared" si="175"/>
        <v>n.é.</v>
      </c>
      <c r="BH215" s="442"/>
    </row>
    <row r="216" spans="1:60" ht="20.100000000000001" customHeight="1">
      <c r="A216" s="438" t="s">
        <v>872</v>
      </c>
      <c r="B216" s="439"/>
      <c r="C216" s="374" t="s">
        <v>808</v>
      </c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6"/>
      <c r="AC216" s="377" t="s">
        <v>809</v>
      </c>
      <c r="AD216" s="378"/>
      <c r="AE216" s="440"/>
      <c r="AF216" s="440"/>
      <c r="AG216" s="440"/>
      <c r="AH216" s="440"/>
      <c r="AI216" s="440"/>
      <c r="AJ216" s="440"/>
      <c r="AK216" s="440"/>
      <c r="AL216" s="440"/>
      <c r="AM216" s="440"/>
      <c r="AN216" s="440"/>
      <c r="AO216" s="440"/>
      <c r="AP216" s="440"/>
      <c r="AQ216" s="440"/>
      <c r="AR216" s="440"/>
      <c r="AS216" s="440"/>
      <c r="AT216" s="440"/>
      <c r="AU216" s="440"/>
      <c r="AV216" s="440"/>
      <c r="AW216" s="440"/>
      <c r="AX216" s="440"/>
      <c r="AY216" s="440"/>
      <c r="AZ216" s="440"/>
      <c r="BA216" s="440"/>
      <c r="BB216" s="440"/>
      <c r="BC216" s="440"/>
      <c r="BD216" s="440"/>
      <c r="BE216" s="440"/>
      <c r="BF216" s="440"/>
      <c r="BG216" s="441" t="str">
        <f t="shared" si="175"/>
        <v>n.é.</v>
      </c>
      <c r="BH216" s="442"/>
    </row>
    <row r="217" spans="1:60" ht="20.100000000000001" customHeight="1">
      <c r="A217" s="438" t="s">
        <v>873</v>
      </c>
      <c r="B217" s="439"/>
      <c r="C217" s="374" t="s">
        <v>807</v>
      </c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6"/>
      <c r="AC217" s="377" t="s">
        <v>810</v>
      </c>
      <c r="AD217" s="378"/>
      <c r="AE217" s="440"/>
      <c r="AF217" s="440"/>
      <c r="AG217" s="440"/>
      <c r="AH217" s="440"/>
      <c r="AI217" s="440"/>
      <c r="AJ217" s="440"/>
      <c r="AK217" s="440"/>
      <c r="AL217" s="440"/>
      <c r="AM217" s="440"/>
      <c r="AN217" s="440"/>
      <c r="AO217" s="440"/>
      <c r="AP217" s="440"/>
      <c r="AQ217" s="440"/>
      <c r="AR217" s="440"/>
      <c r="AS217" s="440"/>
      <c r="AT217" s="440"/>
      <c r="AU217" s="440"/>
      <c r="AV217" s="440"/>
      <c r="AW217" s="440"/>
      <c r="AX217" s="440"/>
      <c r="AY217" s="440"/>
      <c r="AZ217" s="440"/>
      <c r="BA217" s="440"/>
      <c r="BB217" s="440"/>
      <c r="BC217" s="440"/>
      <c r="BD217" s="440"/>
      <c r="BE217" s="440"/>
      <c r="BF217" s="440"/>
      <c r="BG217" s="441" t="str">
        <f t="shared" si="175"/>
        <v>n.é.</v>
      </c>
      <c r="BH217" s="442"/>
    </row>
    <row r="218" spans="1:60" s="3" customFormat="1" ht="20.100000000000001" customHeight="1">
      <c r="A218" s="522" t="s">
        <v>874</v>
      </c>
      <c r="B218" s="523"/>
      <c r="C218" s="466" t="s">
        <v>892</v>
      </c>
      <c r="D218" s="467"/>
      <c r="E218" s="467"/>
      <c r="F218" s="467"/>
      <c r="G218" s="467"/>
      <c r="H218" s="467"/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467"/>
      <c r="T218" s="467"/>
      <c r="U218" s="467"/>
      <c r="V218" s="467"/>
      <c r="W218" s="467"/>
      <c r="X218" s="467"/>
      <c r="Y218" s="467"/>
      <c r="Z218" s="467"/>
      <c r="AA218" s="467"/>
      <c r="AB218" s="468"/>
      <c r="AC218" s="469" t="s">
        <v>806</v>
      </c>
      <c r="AD218" s="470"/>
      <c r="AE218" s="443">
        <f>SUM(AE216:AH217)</f>
        <v>0</v>
      </c>
      <c r="AF218" s="443"/>
      <c r="AG218" s="443"/>
      <c r="AH218" s="443"/>
      <c r="AI218" s="443">
        <f t="shared" ref="AI218" si="176">SUM(AI216:AL217)</f>
        <v>0</v>
      </c>
      <c r="AJ218" s="443"/>
      <c r="AK218" s="443"/>
      <c r="AL218" s="443"/>
      <c r="AM218" s="443">
        <f t="shared" ref="AM218" si="177">SUM(AM216:AP217)</f>
        <v>0</v>
      </c>
      <c r="AN218" s="443"/>
      <c r="AO218" s="443"/>
      <c r="AP218" s="443"/>
      <c r="AQ218" s="443">
        <f t="shared" ref="AQ218" si="178">SUM(AQ216:AT217)</f>
        <v>0</v>
      </c>
      <c r="AR218" s="443"/>
      <c r="AS218" s="443"/>
      <c r="AT218" s="443"/>
      <c r="AU218" s="443">
        <f t="shared" ref="AU218" si="179">SUM(AU216:AX217)</f>
        <v>0</v>
      </c>
      <c r="AV218" s="443"/>
      <c r="AW218" s="443"/>
      <c r="AX218" s="443"/>
      <c r="AY218" s="443">
        <f t="shared" ref="AY218" si="180">SUM(AY216:BB217)</f>
        <v>0</v>
      </c>
      <c r="AZ218" s="443"/>
      <c r="BA218" s="443"/>
      <c r="BB218" s="443"/>
      <c r="BC218" s="443">
        <f t="shared" ref="BC218" si="181">SUM(BC216:BF217)</f>
        <v>0</v>
      </c>
      <c r="BD218" s="443"/>
      <c r="BE218" s="443"/>
      <c r="BF218" s="443"/>
      <c r="BG218" s="444" t="str">
        <f t="shared" si="175"/>
        <v>n.é.</v>
      </c>
      <c r="BH218" s="445"/>
    </row>
    <row r="219" spans="1:60" ht="20.100000000000001" customHeight="1">
      <c r="A219" s="522" t="s">
        <v>875</v>
      </c>
      <c r="B219" s="523"/>
      <c r="C219" s="466" t="s">
        <v>893</v>
      </c>
      <c r="D219" s="467"/>
      <c r="E219" s="467"/>
      <c r="F219" s="467"/>
      <c r="G219" s="467"/>
      <c r="H219" s="467"/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467"/>
      <c r="T219" s="467"/>
      <c r="U219" s="467"/>
      <c r="V219" s="467"/>
      <c r="W219" s="467"/>
      <c r="X219" s="467"/>
      <c r="Y219" s="467"/>
      <c r="Z219" s="467"/>
      <c r="AA219" s="467"/>
      <c r="AB219" s="468"/>
      <c r="AC219" s="469" t="s">
        <v>404</v>
      </c>
      <c r="AD219" s="470"/>
      <c r="AE219" s="521">
        <f>AE203+SUM(AE209:AH215)+AE218</f>
        <v>0</v>
      </c>
      <c r="AF219" s="521"/>
      <c r="AG219" s="521"/>
      <c r="AH219" s="521"/>
      <c r="AI219" s="521">
        <f t="shared" ref="AI219" si="182">AI203+SUM(AI209:AL215)+AI218</f>
        <v>0</v>
      </c>
      <c r="AJ219" s="521"/>
      <c r="AK219" s="521"/>
      <c r="AL219" s="521"/>
      <c r="AM219" s="521">
        <f t="shared" ref="AM219" si="183">AM203+SUM(AM209:AP215)+AM218</f>
        <v>0</v>
      </c>
      <c r="AN219" s="521"/>
      <c r="AO219" s="521"/>
      <c r="AP219" s="521"/>
      <c r="AQ219" s="521">
        <f t="shared" ref="AQ219" si="184">AQ203+SUM(AQ209:AT215)+AQ218</f>
        <v>0</v>
      </c>
      <c r="AR219" s="521"/>
      <c r="AS219" s="521"/>
      <c r="AT219" s="521"/>
      <c r="AU219" s="521">
        <f t="shared" ref="AU219" si="185">AU203+SUM(AU209:AX215)+AU218</f>
        <v>0</v>
      </c>
      <c r="AV219" s="521"/>
      <c r="AW219" s="521"/>
      <c r="AX219" s="521"/>
      <c r="AY219" s="521">
        <f t="shared" ref="AY219" si="186">AY203+SUM(AY209:BB215)+AY218</f>
        <v>0</v>
      </c>
      <c r="AZ219" s="521"/>
      <c r="BA219" s="521"/>
      <c r="BB219" s="521"/>
      <c r="BC219" s="521">
        <f t="shared" ref="BC219" si="187">BC203+SUM(BC209:BF215)+BC218</f>
        <v>0</v>
      </c>
      <c r="BD219" s="521"/>
      <c r="BE219" s="521"/>
      <c r="BF219" s="521"/>
      <c r="BG219" s="444" t="str">
        <f t="shared" si="175"/>
        <v>n.é.</v>
      </c>
      <c r="BH219" s="445"/>
    </row>
    <row r="220" spans="1:60" ht="20.100000000000001" customHeight="1">
      <c r="A220" s="438" t="s">
        <v>876</v>
      </c>
      <c r="B220" s="439"/>
      <c r="C220" s="374" t="s">
        <v>405</v>
      </c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6"/>
      <c r="AC220" s="377" t="s">
        <v>406</v>
      </c>
      <c r="AD220" s="378"/>
      <c r="AE220" s="443"/>
      <c r="AF220" s="443"/>
      <c r="AG220" s="443"/>
      <c r="AH220" s="443"/>
      <c r="AI220" s="443"/>
      <c r="AJ220" s="443"/>
      <c r="AK220" s="443"/>
      <c r="AL220" s="443"/>
      <c r="AM220" s="443"/>
      <c r="AN220" s="443"/>
      <c r="AO220" s="443"/>
      <c r="AP220" s="443"/>
      <c r="AQ220" s="443"/>
      <c r="AR220" s="443"/>
      <c r="AS220" s="443"/>
      <c r="AT220" s="443"/>
      <c r="AU220" s="443"/>
      <c r="AV220" s="443"/>
      <c r="AW220" s="443"/>
      <c r="AX220" s="443"/>
      <c r="AY220" s="443"/>
      <c r="AZ220" s="443"/>
      <c r="BA220" s="443"/>
      <c r="BB220" s="443"/>
      <c r="BC220" s="443"/>
      <c r="BD220" s="443"/>
      <c r="BE220" s="443"/>
      <c r="BF220" s="443"/>
      <c r="BG220" s="444" t="str">
        <f t="shared" si="175"/>
        <v>n.é.</v>
      </c>
      <c r="BH220" s="445"/>
    </row>
    <row r="221" spans="1:60" ht="20.100000000000001" customHeight="1">
      <c r="A221" s="438" t="s">
        <v>877</v>
      </c>
      <c r="B221" s="439"/>
      <c r="C221" s="397" t="s">
        <v>407</v>
      </c>
      <c r="D221" s="398"/>
      <c r="E221" s="398"/>
      <c r="F221" s="398"/>
      <c r="G221" s="398"/>
      <c r="H221" s="398"/>
      <c r="I221" s="398"/>
      <c r="J221" s="398"/>
      <c r="K221" s="398"/>
      <c r="L221" s="398"/>
      <c r="M221" s="398"/>
      <c r="N221" s="398"/>
      <c r="O221" s="398"/>
      <c r="P221" s="398"/>
      <c r="Q221" s="398"/>
      <c r="R221" s="398"/>
      <c r="S221" s="398"/>
      <c r="T221" s="398"/>
      <c r="U221" s="398"/>
      <c r="V221" s="398"/>
      <c r="W221" s="398"/>
      <c r="X221" s="398"/>
      <c r="Y221" s="398"/>
      <c r="Z221" s="398"/>
      <c r="AA221" s="398"/>
      <c r="AB221" s="399"/>
      <c r="AC221" s="377" t="s">
        <v>408</v>
      </c>
      <c r="AD221" s="378"/>
      <c r="AE221" s="443"/>
      <c r="AF221" s="443"/>
      <c r="AG221" s="443"/>
      <c r="AH221" s="443"/>
      <c r="AI221" s="443"/>
      <c r="AJ221" s="443"/>
      <c r="AK221" s="443"/>
      <c r="AL221" s="443"/>
      <c r="AM221" s="443"/>
      <c r="AN221" s="443"/>
      <c r="AO221" s="443"/>
      <c r="AP221" s="443"/>
      <c r="AQ221" s="443"/>
      <c r="AR221" s="443"/>
      <c r="AS221" s="443"/>
      <c r="AT221" s="443"/>
      <c r="AU221" s="443"/>
      <c r="AV221" s="443"/>
      <c r="AW221" s="443"/>
      <c r="AX221" s="443"/>
      <c r="AY221" s="443"/>
      <c r="AZ221" s="443"/>
      <c r="BA221" s="443"/>
      <c r="BB221" s="443"/>
      <c r="BC221" s="443"/>
      <c r="BD221" s="443"/>
      <c r="BE221" s="443"/>
      <c r="BF221" s="443"/>
      <c r="BG221" s="444" t="str">
        <f t="shared" si="175"/>
        <v>n.é.</v>
      </c>
      <c r="BH221" s="445"/>
    </row>
    <row r="222" spans="1:60" ht="20.100000000000001" customHeight="1">
      <c r="A222" s="438" t="s">
        <v>878</v>
      </c>
      <c r="B222" s="439"/>
      <c r="C222" s="374" t="s">
        <v>409</v>
      </c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6"/>
      <c r="AC222" s="377" t="s">
        <v>410</v>
      </c>
      <c r="AD222" s="378"/>
      <c r="AE222" s="443"/>
      <c r="AF222" s="443"/>
      <c r="AG222" s="443"/>
      <c r="AH222" s="443"/>
      <c r="AI222" s="443"/>
      <c r="AJ222" s="443"/>
      <c r="AK222" s="443"/>
      <c r="AL222" s="443"/>
      <c r="AM222" s="443"/>
      <c r="AN222" s="443"/>
      <c r="AO222" s="443"/>
      <c r="AP222" s="443"/>
      <c r="AQ222" s="443"/>
      <c r="AR222" s="443"/>
      <c r="AS222" s="443"/>
      <c r="AT222" s="443"/>
      <c r="AU222" s="443"/>
      <c r="AV222" s="443"/>
      <c r="AW222" s="443"/>
      <c r="AX222" s="443"/>
      <c r="AY222" s="443"/>
      <c r="AZ222" s="443"/>
      <c r="BA222" s="443"/>
      <c r="BB222" s="443"/>
      <c r="BC222" s="443"/>
      <c r="BD222" s="443"/>
      <c r="BE222" s="443"/>
      <c r="BF222" s="443"/>
      <c r="BG222" s="444" t="str">
        <f t="shared" si="175"/>
        <v>n.é.</v>
      </c>
      <c r="BH222" s="445"/>
    </row>
    <row r="223" spans="1:60" ht="20.100000000000001" customHeight="1">
      <c r="A223" s="438" t="s">
        <v>879</v>
      </c>
      <c r="B223" s="439"/>
      <c r="C223" s="374" t="s">
        <v>813</v>
      </c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6"/>
      <c r="AC223" s="377" t="s">
        <v>411</v>
      </c>
      <c r="AD223" s="378"/>
      <c r="AE223" s="443"/>
      <c r="AF223" s="443"/>
      <c r="AG223" s="443"/>
      <c r="AH223" s="443"/>
      <c r="AI223" s="443"/>
      <c r="AJ223" s="443"/>
      <c r="AK223" s="443"/>
      <c r="AL223" s="443"/>
      <c r="AM223" s="443"/>
      <c r="AN223" s="443"/>
      <c r="AO223" s="443"/>
      <c r="AP223" s="443"/>
      <c r="AQ223" s="443"/>
      <c r="AR223" s="443"/>
      <c r="AS223" s="443"/>
      <c r="AT223" s="443"/>
      <c r="AU223" s="443"/>
      <c r="AV223" s="443"/>
      <c r="AW223" s="443"/>
      <c r="AX223" s="443"/>
      <c r="AY223" s="443"/>
      <c r="AZ223" s="443"/>
      <c r="BA223" s="443"/>
      <c r="BB223" s="443"/>
      <c r="BC223" s="443"/>
      <c r="BD223" s="443"/>
      <c r="BE223" s="443"/>
      <c r="BF223" s="443"/>
      <c r="BG223" s="444" t="str">
        <f t="shared" si="175"/>
        <v>n.é.</v>
      </c>
      <c r="BH223" s="445"/>
    </row>
    <row r="224" spans="1:60" ht="20.100000000000001" customHeight="1">
      <c r="A224" s="438" t="s">
        <v>880</v>
      </c>
      <c r="B224" s="439"/>
      <c r="C224" s="374" t="s">
        <v>811</v>
      </c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6"/>
      <c r="AC224" s="377" t="s">
        <v>812</v>
      </c>
      <c r="AD224" s="378"/>
      <c r="AE224" s="443"/>
      <c r="AF224" s="443"/>
      <c r="AG224" s="443"/>
      <c r="AH224" s="443"/>
      <c r="AI224" s="443"/>
      <c r="AJ224" s="443"/>
      <c r="AK224" s="443"/>
      <c r="AL224" s="443"/>
      <c r="AM224" s="443"/>
      <c r="AN224" s="443"/>
      <c r="AO224" s="443"/>
      <c r="AP224" s="443"/>
      <c r="AQ224" s="443"/>
      <c r="AR224" s="443"/>
      <c r="AS224" s="443"/>
      <c r="AT224" s="443"/>
      <c r="AU224" s="443"/>
      <c r="AV224" s="443"/>
      <c r="AW224" s="443"/>
      <c r="AX224" s="443"/>
      <c r="AY224" s="443"/>
      <c r="AZ224" s="443"/>
      <c r="BA224" s="443"/>
      <c r="BB224" s="443"/>
      <c r="BC224" s="443"/>
      <c r="BD224" s="443"/>
      <c r="BE224" s="443"/>
      <c r="BF224" s="443"/>
      <c r="BG224" s="444" t="str">
        <f t="shared" si="175"/>
        <v>n.é.</v>
      </c>
      <c r="BH224" s="445"/>
    </row>
    <row r="225" spans="1:60" s="3" customFormat="1" ht="20.100000000000001" customHeight="1">
      <c r="A225" s="522" t="s">
        <v>881</v>
      </c>
      <c r="B225" s="523"/>
      <c r="C225" s="466" t="s">
        <v>894</v>
      </c>
      <c r="D225" s="467"/>
      <c r="E225" s="467"/>
      <c r="F225" s="467"/>
      <c r="G225" s="467"/>
      <c r="H225" s="467"/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467"/>
      <c r="T225" s="467"/>
      <c r="U225" s="467"/>
      <c r="V225" s="467"/>
      <c r="W225" s="467"/>
      <c r="X225" s="467"/>
      <c r="Y225" s="467"/>
      <c r="Z225" s="467"/>
      <c r="AA225" s="467"/>
      <c r="AB225" s="468"/>
      <c r="AC225" s="469" t="s">
        <v>412</v>
      </c>
      <c r="AD225" s="470"/>
      <c r="AE225" s="521">
        <f>SUM(AE220:AH224)</f>
        <v>0</v>
      </c>
      <c r="AF225" s="521"/>
      <c r="AG225" s="521"/>
      <c r="AH225" s="521"/>
      <c r="AI225" s="521">
        <f t="shared" ref="AI225" si="188">SUM(AI220:AL224)</f>
        <v>0</v>
      </c>
      <c r="AJ225" s="521"/>
      <c r="AK225" s="521"/>
      <c r="AL225" s="521"/>
      <c r="AM225" s="521">
        <f t="shared" ref="AM225" si="189">SUM(AM220:AP224)</f>
        <v>0</v>
      </c>
      <c r="AN225" s="521"/>
      <c r="AO225" s="521"/>
      <c r="AP225" s="521"/>
      <c r="AQ225" s="521">
        <f t="shared" ref="AQ225" si="190">SUM(AQ220:AT224)</f>
        <v>0</v>
      </c>
      <c r="AR225" s="521"/>
      <c r="AS225" s="521"/>
      <c r="AT225" s="521"/>
      <c r="AU225" s="521">
        <f t="shared" ref="AU225" si="191">SUM(AU220:AX224)</f>
        <v>0</v>
      </c>
      <c r="AV225" s="521"/>
      <c r="AW225" s="521"/>
      <c r="AX225" s="521"/>
      <c r="AY225" s="521">
        <f t="shared" ref="AY225" si="192">SUM(AY220:BB224)</f>
        <v>0</v>
      </c>
      <c r="AZ225" s="521"/>
      <c r="BA225" s="521"/>
      <c r="BB225" s="521"/>
      <c r="BC225" s="521">
        <f t="shared" ref="BC225" si="193">SUM(BC220:BF224)</f>
        <v>0</v>
      </c>
      <c r="BD225" s="521"/>
      <c r="BE225" s="521"/>
      <c r="BF225" s="521"/>
      <c r="BG225" s="444" t="str">
        <f t="shared" si="175"/>
        <v>n.é.</v>
      </c>
      <c r="BH225" s="445"/>
    </row>
    <row r="226" spans="1:60" ht="20.100000000000001" customHeight="1">
      <c r="A226" s="438" t="s">
        <v>882</v>
      </c>
      <c r="B226" s="439"/>
      <c r="C226" s="397" t="s">
        <v>413</v>
      </c>
      <c r="D226" s="398"/>
      <c r="E226" s="398"/>
      <c r="F226" s="398"/>
      <c r="G226" s="398"/>
      <c r="H226" s="398"/>
      <c r="I226" s="398"/>
      <c r="J226" s="398"/>
      <c r="K226" s="398"/>
      <c r="L226" s="398"/>
      <c r="M226" s="398"/>
      <c r="N226" s="398"/>
      <c r="O226" s="398"/>
      <c r="P226" s="398"/>
      <c r="Q226" s="398"/>
      <c r="R226" s="398"/>
      <c r="S226" s="398"/>
      <c r="T226" s="398"/>
      <c r="U226" s="398"/>
      <c r="V226" s="398"/>
      <c r="W226" s="398"/>
      <c r="X226" s="398"/>
      <c r="Y226" s="398"/>
      <c r="Z226" s="398"/>
      <c r="AA226" s="398"/>
      <c r="AB226" s="399"/>
      <c r="AC226" s="377" t="s">
        <v>414</v>
      </c>
      <c r="AD226" s="378"/>
      <c r="AE226" s="440"/>
      <c r="AF226" s="440"/>
      <c r="AG226" s="440"/>
      <c r="AH226" s="440"/>
      <c r="AI226" s="440"/>
      <c r="AJ226" s="440"/>
      <c r="AK226" s="440"/>
      <c r="AL226" s="440"/>
      <c r="AM226" s="440"/>
      <c r="AN226" s="440"/>
      <c r="AO226" s="440"/>
      <c r="AP226" s="440"/>
      <c r="AQ226" s="440"/>
      <c r="AR226" s="440"/>
      <c r="AS226" s="440"/>
      <c r="AT226" s="440"/>
      <c r="AU226" s="440"/>
      <c r="AV226" s="440"/>
      <c r="AW226" s="440"/>
      <c r="AX226" s="440"/>
      <c r="AY226" s="440"/>
      <c r="AZ226" s="440"/>
      <c r="BA226" s="440"/>
      <c r="BB226" s="440"/>
      <c r="BC226" s="440"/>
      <c r="BD226" s="440"/>
      <c r="BE226" s="440"/>
      <c r="BF226" s="440"/>
      <c r="BG226" s="441" t="str">
        <f t="shared" si="175"/>
        <v>n.é.</v>
      </c>
      <c r="BH226" s="442"/>
    </row>
    <row r="227" spans="1:60" ht="20.100000000000001" customHeight="1">
      <c r="A227" s="438" t="s">
        <v>883</v>
      </c>
      <c r="B227" s="439"/>
      <c r="C227" s="397" t="s">
        <v>814</v>
      </c>
      <c r="D227" s="398"/>
      <c r="E227" s="398"/>
      <c r="F227" s="398"/>
      <c r="G227" s="398"/>
      <c r="H227" s="398"/>
      <c r="I227" s="398"/>
      <c r="J227" s="398"/>
      <c r="K227" s="398"/>
      <c r="L227" s="398"/>
      <c r="M227" s="398"/>
      <c r="N227" s="398"/>
      <c r="O227" s="398"/>
      <c r="P227" s="398"/>
      <c r="Q227" s="398"/>
      <c r="R227" s="398"/>
      <c r="S227" s="398"/>
      <c r="T227" s="398"/>
      <c r="U227" s="398"/>
      <c r="V227" s="398"/>
      <c r="W227" s="398"/>
      <c r="X227" s="398"/>
      <c r="Y227" s="398"/>
      <c r="Z227" s="398"/>
      <c r="AA227" s="398"/>
      <c r="AB227" s="399"/>
      <c r="AC227" s="377" t="s">
        <v>815</v>
      </c>
      <c r="AD227" s="378"/>
      <c r="AE227" s="440"/>
      <c r="AF227" s="440"/>
      <c r="AG227" s="440"/>
      <c r="AH227" s="440"/>
      <c r="AI227" s="440"/>
      <c r="AJ227" s="440"/>
      <c r="AK227" s="440"/>
      <c r="AL227" s="440"/>
      <c r="AM227" s="440"/>
      <c r="AN227" s="440"/>
      <c r="AO227" s="440"/>
      <c r="AP227" s="440"/>
      <c r="AQ227" s="440"/>
      <c r="AR227" s="440"/>
      <c r="AS227" s="440"/>
      <c r="AT227" s="440"/>
      <c r="AU227" s="440"/>
      <c r="AV227" s="440"/>
      <c r="AW227" s="440"/>
      <c r="AX227" s="440"/>
      <c r="AY227" s="440"/>
      <c r="AZ227" s="440"/>
      <c r="BA227" s="440"/>
      <c r="BB227" s="440"/>
      <c r="BC227" s="440"/>
      <c r="BD227" s="440"/>
      <c r="BE227" s="440"/>
      <c r="BF227" s="440"/>
      <c r="BG227" s="441" t="str">
        <f t="shared" si="175"/>
        <v>n.é.</v>
      </c>
      <c r="BH227" s="442"/>
    </row>
    <row r="228" spans="1:60" s="3" customFormat="1" ht="20.100000000000001" customHeight="1">
      <c r="A228" s="514" t="s">
        <v>884</v>
      </c>
      <c r="B228" s="515"/>
      <c r="C228" s="516" t="s">
        <v>895</v>
      </c>
      <c r="D228" s="517"/>
      <c r="E228" s="517"/>
      <c r="F228" s="517"/>
      <c r="G228" s="517"/>
      <c r="H228" s="517"/>
      <c r="I228" s="517"/>
      <c r="J228" s="517"/>
      <c r="K228" s="517"/>
      <c r="L228" s="517"/>
      <c r="M228" s="517"/>
      <c r="N228" s="517"/>
      <c r="O228" s="517"/>
      <c r="P228" s="517"/>
      <c r="Q228" s="517"/>
      <c r="R228" s="517"/>
      <c r="S228" s="517"/>
      <c r="T228" s="517"/>
      <c r="U228" s="517"/>
      <c r="V228" s="517"/>
      <c r="W228" s="517"/>
      <c r="X228" s="517"/>
      <c r="Y228" s="517"/>
      <c r="Z228" s="517"/>
      <c r="AA228" s="517"/>
      <c r="AB228" s="518"/>
      <c r="AC228" s="519" t="s">
        <v>415</v>
      </c>
      <c r="AD228" s="520"/>
      <c r="AE228" s="511">
        <f>AE219+AE225+AE226+AE227</f>
        <v>0</v>
      </c>
      <c r="AF228" s="511"/>
      <c r="AG228" s="511"/>
      <c r="AH228" s="511"/>
      <c r="AI228" s="511">
        <f t="shared" ref="AI228" si="194">AI219+AI225+AI226+AI227</f>
        <v>0</v>
      </c>
      <c r="AJ228" s="511"/>
      <c r="AK228" s="511"/>
      <c r="AL228" s="511"/>
      <c r="AM228" s="511">
        <f t="shared" ref="AM228" si="195">AM219+AM225+AM226+AM227</f>
        <v>0</v>
      </c>
      <c r="AN228" s="511"/>
      <c r="AO228" s="511"/>
      <c r="AP228" s="511"/>
      <c r="AQ228" s="511">
        <f t="shared" ref="AQ228" si="196">AQ219+AQ225+AQ226+AQ227</f>
        <v>0</v>
      </c>
      <c r="AR228" s="511"/>
      <c r="AS228" s="511"/>
      <c r="AT228" s="511"/>
      <c r="AU228" s="511">
        <f t="shared" ref="AU228" si="197">AU219+AU225+AU226+AU227</f>
        <v>0</v>
      </c>
      <c r="AV228" s="511"/>
      <c r="AW228" s="511"/>
      <c r="AX228" s="511"/>
      <c r="AY228" s="511">
        <f t="shared" ref="AY228" si="198">AY219+AY225+AY226+AY227</f>
        <v>0</v>
      </c>
      <c r="AZ228" s="511"/>
      <c r="BA228" s="511"/>
      <c r="BB228" s="511"/>
      <c r="BC228" s="511">
        <f t="shared" ref="BC228" si="199">BC219+BC225+BC226+BC227</f>
        <v>0</v>
      </c>
      <c r="BD228" s="511"/>
      <c r="BE228" s="511"/>
      <c r="BF228" s="511"/>
      <c r="BG228" s="512" t="str">
        <f t="shared" si="175"/>
        <v>n.é.</v>
      </c>
      <c r="BH228" s="513"/>
    </row>
    <row r="229" spans="1:60" s="3" customFormat="1" ht="20.100000000000001" customHeight="1">
      <c r="A229" s="362" t="s">
        <v>885</v>
      </c>
      <c r="B229" s="363"/>
      <c r="C229" s="364" t="s">
        <v>896</v>
      </c>
      <c r="D229" s="365"/>
      <c r="E229" s="365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5"/>
      <c r="S229" s="365"/>
      <c r="T229" s="365"/>
      <c r="U229" s="365"/>
      <c r="V229" s="365"/>
      <c r="W229" s="365"/>
      <c r="X229" s="365"/>
      <c r="Y229" s="365"/>
      <c r="Z229" s="365"/>
      <c r="AA229" s="365"/>
      <c r="AB229" s="366"/>
      <c r="AC229" s="367"/>
      <c r="AD229" s="368"/>
      <c r="AE229" s="508">
        <f>AE199+AE228</f>
        <v>43959</v>
      </c>
      <c r="AF229" s="508"/>
      <c r="AG229" s="508"/>
      <c r="AH229" s="508"/>
      <c r="AI229" s="508">
        <f>AI199+AI228</f>
        <v>0</v>
      </c>
      <c r="AJ229" s="508"/>
      <c r="AK229" s="508"/>
      <c r="AL229" s="508"/>
      <c r="AM229" s="508">
        <f>AM199+AM228</f>
        <v>0</v>
      </c>
      <c r="AN229" s="508"/>
      <c r="AO229" s="508"/>
      <c r="AP229" s="508"/>
      <c r="AQ229" s="508">
        <f>AQ199+AQ228</f>
        <v>0</v>
      </c>
      <c r="AR229" s="508"/>
      <c r="AS229" s="508"/>
      <c r="AT229" s="508"/>
      <c r="AU229" s="508">
        <f>AU199+AU228</f>
        <v>0</v>
      </c>
      <c r="AV229" s="508"/>
      <c r="AW229" s="508"/>
      <c r="AX229" s="508"/>
      <c r="AY229" s="508">
        <f>AY199+AY228</f>
        <v>0</v>
      </c>
      <c r="AZ229" s="508"/>
      <c r="BA229" s="508"/>
      <c r="BB229" s="508"/>
      <c r="BC229" s="508">
        <f>BC199+BC228</f>
        <v>0</v>
      </c>
      <c r="BD229" s="508"/>
      <c r="BE229" s="508"/>
      <c r="BF229" s="508"/>
      <c r="BG229" s="509" t="str">
        <f t="shared" si="175"/>
        <v>n.é.</v>
      </c>
      <c r="BH229" s="510"/>
    </row>
    <row r="231" spans="1:60">
      <c r="AC231" s="136"/>
      <c r="AD231" s="136"/>
      <c r="AE231" s="131">
        <f>AE229-AE102</f>
        <v>0</v>
      </c>
      <c r="AF231" s="131"/>
      <c r="AG231" s="131"/>
      <c r="AH231" s="131"/>
      <c r="AI231" s="131">
        <f>AI229-AI102</f>
        <v>0</v>
      </c>
      <c r="AJ231" s="131"/>
      <c r="AK231" s="131"/>
      <c r="AL231" s="131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1">
        <f>BC102-BC229</f>
        <v>0</v>
      </c>
      <c r="BD231" s="131"/>
      <c r="BE231" s="131"/>
      <c r="BF231" s="131"/>
      <c r="BG231" s="132"/>
      <c r="BH231" s="132"/>
    </row>
  </sheetData>
  <mergeCells count="2477"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BG7:BH7"/>
    <mergeCell ref="A8:B8"/>
    <mergeCell ref="C8:AB8"/>
    <mergeCell ref="AC8:AD8"/>
    <mergeCell ref="AE8:AH8"/>
    <mergeCell ref="AI8:AL8"/>
    <mergeCell ref="AM8:AP8"/>
    <mergeCell ref="AQ8:AT8"/>
    <mergeCell ref="AI7:AL7"/>
    <mergeCell ref="AM7:AP7"/>
    <mergeCell ref="AQ7:AT7"/>
    <mergeCell ref="AU7:AX7"/>
    <mergeCell ref="AY7:BB7"/>
    <mergeCell ref="BC7:BF7"/>
    <mergeCell ref="A7:B7"/>
    <mergeCell ref="C7:AB7"/>
    <mergeCell ref="AC7:AD7"/>
    <mergeCell ref="AE7:AH7"/>
    <mergeCell ref="BG9:BH9"/>
    <mergeCell ref="A10:B10"/>
    <mergeCell ref="C10:AB10"/>
    <mergeCell ref="AC10:AD10"/>
    <mergeCell ref="AE10:AH10"/>
    <mergeCell ref="AI10:AL10"/>
    <mergeCell ref="AM10:AP10"/>
    <mergeCell ref="AQ10:AT10"/>
    <mergeCell ref="AI9:AL9"/>
    <mergeCell ref="AM9:AP9"/>
    <mergeCell ref="AQ9:AT9"/>
    <mergeCell ref="AU9:AX9"/>
    <mergeCell ref="AY9:BB9"/>
    <mergeCell ref="BC9:BF9"/>
    <mergeCell ref="AU8:AX8"/>
    <mergeCell ref="AY8:BB8"/>
    <mergeCell ref="BC8:BF8"/>
    <mergeCell ref="BG8:BH8"/>
    <mergeCell ref="A9:B9"/>
    <mergeCell ref="C9:AB9"/>
    <mergeCell ref="AC9:AD9"/>
    <mergeCell ref="AE9:AH9"/>
    <mergeCell ref="BG11:BH11"/>
    <mergeCell ref="A12:B12"/>
    <mergeCell ref="C12:AB12"/>
    <mergeCell ref="AC12:AD12"/>
    <mergeCell ref="AE12:AH12"/>
    <mergeCell ref="AI12:AL12"/>
    <mergeCell ref="AM12:AP12"/>
    <mergeCell ref="AQ12:AT12"/>
    <mergeCell ref="AI11:AL11"/>
    <mergeCell ref="AM11:AP11"/>
    <mergeCell ref="AQ11:AT11"/>
    <mergeCell ref="AU11:AX11"/>
    <mergeCell ref="AY11:BB11"/>
    <mergeCell ref="BC11:BF11"/>
    <mergeCell ref="AU10:AX10"/>
    <mergeCell ref="AY10:BB10"/>
    <mergeCell ref="BC10:BF10"/>
    <mergeCell ref="BG10:BH10"/>
    <mergeCell ref="A11:B11"/>
    <mergeCell ref="C11:AB11"/>
    <mergeCell ref="AC11:AD11"/>
    <mergeCell ref="AE11:AH11"/>
    <mergeCell ref="BG13:BH13"/>
    <mergeCell ref="A14:B14"/>
    <mergeCell ref="C14:AB14"/>
    <mergeCell ref="AC14:AD14"/>
    <mergeCell ref="AE14:AH14"/>
    <mergeCell ref="AI14:AL14"/>
    <mergeCell ref="AM14:AP14"/>
    <mergeCell ref="AQ14:AT14"/>
    <mergeCell ref="AI13:AL13"/>
    <mergeCell ref="AM13:AP13"/>
    <mergeCell ref="AQ13:AT13"/>
    <mergeCell ref="AU13:AX13"/>
    <mergeCell ref="AY13:BB13"/>
    <mergeCell ref="BC13:BF13"/>
    <mergeCell ref="AU12:AX12"/>
    <mergeCell ref="AY12:BB12"/>
    <mergeCell ref="BC12:BF12"/>
    <mergeCell ref="BG12:BH12"/>
    <mergeCell ref="A13:B13"/>
    <mergeCell ref="C13:AB13"/>
    <mergeCell ref="AC13:AD13"/>
    <mergeCell ref="AE13:AH13"/>
    <mergeCell ref="BG15:BH15"/>
    <mergeCell ref="A16:B16"/>
    <mergeCell ref="C16:AB16"/>
    <mergeCell ref="AC16:AD16"/>
    <mergeCell ref="AE16:AH16"/>
    <mergeCell ref="AI16:AL16"/>
    <mergeCell ref="AM16:AP16"/>
    <mergeCell ref="AQ16:AT16"/>
    <mergeCell ref="AI15:AL15"/>
    <mergeCell ref="AM15:AP15"/>
    <mergeCell ref="AQ15:AT15"/>
    <mergeCell ref="AU15:AX15"/>
    <mergeCell ref="AY15:BB15"/>
    <mergeCell ref="BC15:BF15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BG17:BH17"/>
    <mergeCell ref="A18:B18"/>
    <mergeCell ref="C18:AB18"/>
    <mergeCell ref="AC18:AD18"/>
    <mergeCell ref="AE18:AH18"/>
    <mergeCell ref="AI18:AL18"/>
    <mergeCell ref="AM18:AP18"/>
    <mergeCell ref="AQ18:AT18"/>
    <mergeCell ref="AI17:AL17"/>
    <mergeCell ref="AM17:AP17"/>
    <mergeCell ref="AQ17:AT17"/>
    <mergeCell ref="AU17:AX17"/>
    <mergeCell ref="AY17:BB17"/>
    <mergeCell ref="BC17:BF17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BG19:BH19"/>
    <mergeCell ref="A20:B20"/>
    <mergeCell ref="C20:AB20"/>
    <mergeCell ref="AC20:AD20"/>
    <mergeCell ref="AE20:AH20"/>
    <mergeCell ref="AI20:AL20"/>
    <mergeCell ref="AM20:AP20"/>
    <mergeCell ref="AQ20:AT20"/>
    <mergeCell ref="AI19:AL19"/>
    <mergeCell ref="AM19:AP19"/>
    <mergeCell ref="AQ19:AT19"/>
    <mergeCell ref="AU19:AX19"/>
    <mergeCell ref="AY19:BB19"/>
    <mergeCell ref="BC19:BF19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BG21:BH21"/>
    <mergeCell ref="A22:B22"/>
    <mergeCell ref="C22:AB22"/>
    <mergeCell ref="AC22:AD22"/>
    <mergeCell ref="AE22:AH22"/>
    <mergeCell ref="AI22:AL22"/>
    <mergeCell ref="AM22:AP22"/>
    <mergeCell ref="AQ22:AT22"/>
    <mergeCell ref="AI21:AL21"/>
    <mergeCell ref="AM21:AP21"/>
    <mergeCell ref="AQ21:AT21"/>
    <mergeCell ref="AU21:AX21"/>
    <mergeCell ref="AY21:BB21"/>
    <mergeCell ref="BC21:BF21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BG23:BH23"/>
    <mergeCell ref="A24:B24"/>
    <mergeCell ref="C24:AB24"/>
    <mergeCell ref="AC24:AD24"/>
    <mergeCell ref="AE24:AH24"/>
    <mergeCell ref="AI24:AL24"/>
    <mergeCell ref="AM24:AP24"/>
    <mergeCell ref="AQ24:AT24"/>
    <mergeCell ref="AI23:AL23"/>
    <mergeCell ref="AM23:AP23"/>
    <mergeCell ref="AQ23:AT23"/>
    <mergeCell ref="AU23:AX23"/>
    <mergeCell ref="AY23:BB23"/>
    <mergeCell ref="BC23:BF23"/>
    <mergeCell ref="AU22:AX22"/>
    <mergeCell ref="AY22:BB22"/>
    <mergeCell ref="BC22:BF22"/>
    <mergeCell ref="BG22:BH22"/>
    <mergeCell ref="A23:B23"/>
    <mergeCell ref="C23:AB23"/>
    <mergeCell ref="AC23:AD23"/>
    <mergeCell ref="AE23:AH23"/>
    <mergeCell ref="BG25:BH25"/>
    <mergeCell ref="A26:B26"/>
    <mergeCell ref="C26:AB26"/>
    <mergeCell ref="AC26:AD26"/>
    <mergeCell ref="AE26:AH26"/>
    <mergeCell ref="AI26:AL26"/>
    <mergeCell ref="AM26:AP26"/>
    <mergeCell ref="AQ26:AT26"/>
    <mergeCell ref="AI25:AL25"/>
    <mergeCell ref="AM25:AP25"/>
    <mergeCell ref="AQ25:AT25"/>
    <mergeCell ref="AU25:AX25"/>
    <mergeCell ref="AY25:BB25"/>
    <mergeCell ref="BC25:BF25"/>
    <mergeCell ref="AU24:AX24"/>
    <mergeCell ref="AY24:BB24"/>
    <mergeCell ref="BC24:BF24"/>
    <mergeCell ref="BG24:BH24"/>
    <mergeCell ref="A25:B25"/>
    <mergeCell ref="C25:AB25"/>
    <mergeCell ref="AC25:AD25"/>
    <mergeCell ref="AE25:AH25"/>
    <mergeCell ref="BG27:BH27"/>
    <mergeCell ref="A28:B28"/>
    <mergeCell ref="C28:AB28"/>
    <mergeCell ref="AC28:AD28"/>
    <mergeCell ref="AE28:AH28"/>
    <mergeCell ref="AI28:AL28"/>
    <mergeCell ref="AM28:AP28"/>
    <mergeCell ref="AQ28:AT28"/>
    <mergeCell ref="AI27:AL27"/>
    <mergeCell ref="AM27:AP27"/>
    <mergeCell ref="AQ27:AT27"/>
    <mergeCell ref="AU27:AX27"/>
    <mergeCell ref="AY27:BB27"/>
    <mergeCell ref="BC27:BF27"/>
    <mergeCell ref="AU26:AX26"/>
    <mergeCell ref="AY26:BB26"/>
    <mergeCell ref="BC26:BF26"/>
    <mergeCell ref="BG26:BH26"/>
    <mergeCell ref="A27:B27"/>
    <mergeCell ref="C27:AB27"/>
    <mergeCell ref="AC27:AD27"/>
    <mergeCell ref="AE27:AH27"/>
    <mergeCell ref="BG29:BH29"/>
    <mergeCell ref="A30:B30"/>
    <mergeCell ref="C30:AB30"/>
    <mergeCell ref="AC30:AD30"/>
    <mergeCell ref="AE30:AH30"/>
    <mergeCell ref="AI30:AL30"/>
    <mergeCell ref="AM30:AP30"/>
    <mergeCell ref="AQ30:AT30"/>
    <mergeCell ref="AI29:AL29"/>
    <mergeCell ref="AM29:AP29"/>
    <mergeCell ref="AQ29:AT29"/>
    <mergeCell ref="AU29:AX29"/>
    <mergeCell ref="AY29:BB29"/>
    <mergeCell ref="BC29:BF29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BG31:BH31"/>
    <mergeCell ref="A32:B32"/>
    <mergeCell ref="C32:AB32"/>
    <mergeCell ref="AC32:AD32"/>
    <mergeCell ref="AE32:AH32"/>
    <mergeCell ref="AI32:AL32"/>
    <mergeCell ref="AM32:AP32"/>
    <mergeCell ref="AQ32:AT32"/>
    <mergeCell ref="AI31:AL31"/>
    <mergeCell ref="AM31:AP31"/>
    <mergeCell ref="AQ31:AT31"/>
    <mergeCell ref="AU31:AX31"/>
    <mergeCell ref="AY31:BB31"/>
    <mergeCell ref="BC31:BF31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BG33:BH33"/>
    <mergeCell ref="A34:B34"/>
    <mergeCell ref="C34:AB34"/>
    <mergeCell ref="AC34:AD34"/>
    <mergeCell ref="AE34:AH34"/>
    <mergeCell ref="AI34:AL34"/>
    <mergeCell ref="AM34:AP34"/>
    <mergeCell ref="AQ34:AT34"/>
    <mergeCell ref="AI33:AL33"/>
    <mergeCell ref="AM33:AP33"/>
    <mergeCell ref="AQ33:AT33"/>
    <mergeCell ref="AU33:AX33"/>
    <mergeCell ref="AY33:BB33"/>
    <mergeCell ref="BC33:BF33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BG35:BH35"/>
    <mergeCell ref="A36:B36"/>
    <mergeCell ref="C36:AB36"/>
    <mergeCell ref="AC36:AD36"/>
    <mergeCell ref="AE36:AH36"/>
    <mergeCell ref="AI36:AL36"/>
    <mergeCell ref="AM36:AP36"/>
    <mergeCell ref="AQ36:AT36"/>
    <mergeCell ref="AI35:AL35"/>
    <mergeCell ref="AM35:AP35"/>
    <mergeCell ref="AQ35:AT35"/>
    <mergeCell ref="AU35:AX35"/>
    <mergeCell ref="AY35:BB35"/>
    <mergeCell ref="BC35:BF35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BG37:BH37"/>
    <mergeCell ref="A38:B38"/>
    <mergeCell ref="C38:AB38"/>
    <mergeCell ref="AC38:AD38"/>
    <mergeCell ref="AE38:AH38"/>
    <mergeCell ref="AI38:AL38"/>
    <mergeCell ref="AM38:AP38"/>
    <mergeCell ref="AQ38:AT38"/>
    <mergeCell ref="AI37:AL37"/>
    <mergeCell ref="AM37:AP37"/>
    <mergeCell ref="AQ37:AT37"/>
    <mergeCell ref="AU37:AX37"/>
    <mergeCell ref="AY37:BB37"/>
    <mergeCell ref="BC37:BF37"/>
    <mergeCell ref="AU36:AX36"/>
    <mergeCell ref="AY36:BB36"/>
    <mergeCell ref="BC36:BF36"/>
    <mergeCell ref="BG36:BH36"/>
    <mergeCell ref="A37:B37"/>
    <mergeCell ref="C37:AB37"/>
    <mergeCell ref="AC37:AD37"/>
    <mergeCell ref="AE37:AH37"/>
    <mergeCell ref="BG39:BH39"/>
    <mergeCell ref="A40:B40"/>
    <mergeCell ref="C40:AB40"/>
    <mergeCell ref="AC40:AD40"/>
    <mergeCell ref="AE40:AH40"/>
    <mergeCell ref="AI40:AL40"/>
    <mergeCell ref="AM40:AP40"/>
    <mergeCell ref="AQ40:AT40"/>
    <mergeCell ref="AI39:AL39"/>
    <mergeCell ref="AM39:AP39"/>
    <mergeCell ref="AQ39:AT39"/>
    <mergeCell ref="AU39:AX39"/>
    <mergeCell ref="AY39:BB39"/>
    <mergeCell ref="BC39:BF39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BG41:BH41"/>
    <mergeCell ref="A42:B42"/>
    <mergeCell ref="C42:AB42"/>
    <mergeCell ref="AC42:AD42"/>
    <mergeCell ref="AE42:AH42"/>
    <mergeCell ref="AI42:AL42"/>
    <mergeCell ref="AM42:AP42"/>
    <mergeCell ref="AQ42:AT42"/>
    <mergeCell ref="AI41:AL41"/>
    <mergeCell ref="AM41:AP41"/>
    <mergeCell ref="AQ41:AT41"/>
    <mergeCell ref="AU41:AX41"/>
    <mergeCell ref="AY41:BB41"/>
    <mergeCell ref="BC41:BF41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BG43:BH43"/>
    <mergeCell ref="A44:B44"/>
    <mergeCell ref="C44:AB44"/>
    <mergeCell ref="AC44:AD44"/>
    <mergeCell ref="AE44:AH44"/>
    <mergeCell ref="AI44:AL44"/>
    <mergeCell ref="AM44:AP44"/>
    <mergeCell ref="AQ44:AT44"/>
    <mergeCell ref="AI43:AL43"/>
    <mergeCell ref="AM43:AP43"/>
    <mergeCell ref="AQ43:AT43"/>
    <mergeCell ref="AU43:AX43"/>
    <mergeCell ref="AY43:BB43"/>
    <mergeCell ref="BC43:BF43"/>
    <mergeCell ref="AU42:AX42"/>
    <mergeCell ref="AY42:BB42"/>
    <mergeCell ref="BC42:BF42"/>
    <mergeCell ref="BG42:BH42"/>
    <mergeCell ref="A43:B43"/>
    <mergeCell ref="C43:AB43"/>
    <mergeCell ref="AC43:AD43"/>
    <mergeCell ref="AE43:AH43"/>
    <mergeCell ref="BG45:BH45"/>
    <mergeCell ref="A46:B46"/>
    <mergeCell ref="C46:AB46"/>
    <mergeCell ref="AC46:AD46"/>
    <mergeCell ref="AE46:AH46"/>
    <mergeCell ref="AI46:AL46"/>
    <mergeCell ref="AM46:AP46"/>
    <mergeCell ref="AQ46:AT46"/>
    <mergeCell ref="AI45:AL45"/>
    <mergeCell ref="AM45:AP45"/>
    <mergeCell ref="AQ45:AT45"/>
    <mergeCell ref="AU45:AX45"/>
    <mergeCell ref="AY45:BB45"/>
    <mergeCell ref="BC45:BF45"/>
    <mergeCell ref="AU44:AX44"/>
    <mergeCell ref="AY44:BB44"/>
    <mergeCell ref="BC44:BF44"/>
    <mergeCell ref="BG44:BH44"/>
    <mergeCell ref="A45:B45"/>
    <mergeCell ref="C45:AB45"/>
    <mergeCell ref="AC45:AD45"/>
    <mergeCell ref="AE45:AH45"/>
    <mergeCell ref="BG47:BH47"/>
    <mergeCell ref="A48:B48"/>
    <mergeCell ref="C48:AB48"/>
    <mergeCell ref="AC48:AD48"/>
    <mergeCell ref="AE48:AH48"/>
    <mergeCell ref="AI48:AL48"/>
    <mergeCell ref="AM48:AP48"/>
    <mergeCell ref="AQ48:AT48"/>
    <mergeCell ref="AI47:AL47"/>
    <mergeCell ref="AM47:AP47"/>
    <mergeCell ref="AQ47:AT47"/>
    <mergeCell ref="AU47:AX47"/>
    <mergeCell ref="AY47:BB47"/>
    <mergeCell ref="BC47:BF47"/>
    <mergeCell ref="AU46:AX46"/>
    <mergeCell ref="AY46:BB46"/>
    <mergeCell ref="BC46:BF46"/>
    <mergeCell ref="BG46:BH46"/>
    <mergeCell ref="A47:B47"/>
    <mergeCell ref="C47:AB47"/>
    <mergeCell ref="AC47:AD47"/>
    <mergeCell ref="AE47:AH47"/>
    <mergeCell ref="BG49:BH49"/>
    <mergeCell ref="A50:B50"/>
    <mergeCell ref="C50:AB50"/>
    <mergeCell ref="AC50:AD50"/>
    <mergeCell ref="AE50:AH50"/>
    <mergeCell ref="AI50:AL50"/>
    <mergeCell ref="AM50:AP50"/>
    <mergeCell ref="AQ50:AT50"/>
    <mergeCell ref="AI49:AL49"/>
    <mergeCell ref="AM49:AP49"/>
    <mergeCell ref="AQ49:AT49"/>
    <mergeCell ref="AU49:AX49"/>
    <mergeCell ref="AY49:BB49"/>
    <mergeCell ref="BC49:BF49"/>
    <mergeCell ref="AU48:AX48"/>
    <mergeCell ref="AY48:BB48"/>
    <mergeCell ref="BC48:BF48"/>
    <mergeCell ref="BG48:BH48"/>
    <mergeCell ref="A49:B49"/>
    <mergeCell ref="C49:AB49"/>
    <mergeCell ref="AC49:AD49"/>
    <mergeCell ref="AE49:AH49"/>
    <mergeCell ref="BG51:BH51"/>
    <mergeCell ref="A52:B52"/>
    <mergeCell ref="C52:AB52"/>
    <mergeCell ref="AC52:AD52"/>
    <mergeCell ref="AE52:AH52"/>
    <mergeCell ref="AI52:AL52"/>
    <mergeCell ref="AM52:AP52"/>
    <mergeCell ref="AQ52:AT52"/>
    <mergeCell ref="AI51:AL51"/>
    <mergeCell ref="AM51:AP51"/>
    <mergeCell ref="AQ51:AT51"/>
    <mergeCell ref="AU51:AX51"/>
    <mergeCell ref="AY51:BB51"/>
    <mergeCell ref="BC51:BF51"/>
    <mergeCell ref="AU50:AX50"/>
    <mergeCell ref="AY50:BB50"/>
    <mergeCell ref="BC50:BF50"/>
    <mergeCell ref="BG50:BH50"/>
    <mergeCell ref="A51:B51"/>
    <mergeCell ref="C51:AB51"/>
    <mergeCell ref="AC51:AD51"/>
    <mergeCell ref="AE51:AH51"/>
    <mergeCell ref="BG53:BH53"/>
    <mergeCell ref="A54:B54"/>
    <mergeCell ref="C54:AB54"/>
    <mergeCell ref="AC54:AD54"/>
    <mergeCell ref="AE54:AH54"/>
    <mergeCell ref="AI54:AL54"/>
    <mergeCell ref="AM54:AP54"/>
    <mergeCell ref="AQ54:AT54"/>
    <mergeCell ref="AI53:AL53"/>
    <mergeCell ref="AM53:AP53"/>
    <mergeCell ref="AQ53:AT53"/>
    <mergeCell ref="AU53:AX53"/>
    <mergeCell ref="AY53:BB53"/>
    <mergeCell ref="BC53:BF53"/>
    <mergeCell ref="AU52:AX52"/>
    <mergeCell ref="AY52:BB52"/>
    <mergeCell ref="BC52:BF52"/>
    <mergeCell ref="BG52:BH52"/>
    <mergeCell ref="A53:B53"/>
    <mergeCell ref="C53:AB53"/>
    <mergeCell ref="AC53:AD53"/>
    <mergeCell ref="AE53:AH53"/>
    <mergeCell ref="BG55:BH55"/>
    <mergeCell ref="A56:B56"/>
    <mergeCell ref="C56:AB56"/>
    <mergeCell ref="AC56:AD56"/>
    <mergeCell ref="AE56:AH56"/>
    <mergeCell ref="AI56:AL56"/>
    <mergeCell ref="AM56:AP56"/>
    <mergeCell ref="AQ56:AT56"/>
    <mergeCell ref="AI55:AL55"/>
    <mergeCell ref="AM55:AP55"/>
    <mergeCell ref="AQ55:AT55"/>
    <mergeCell ref="AU55:AX55"/>
    <mergeCell ref="AY55:BB55"/>
    <mergeCell ref="BC55:BF55"/>
    <mergeCell ref="AU54:AX54"/>
    <mergeCell ref="AY54:BB54"/>
    <mergeCell ref="BC54:BF54"/>
    <mergeCell ref="BG54:BH54"/>
    <mergeCell ref="A55:B55"/>
    <mergeCell ref="C55:AB55"/>
    <mergeCell ref="AC55:AD55"/>
    <mergeCell ref="AE55:AH55"/>
    <mergeCell ref="BG57:BH57"/>
    <mergeCell ref="A58:B58"/>
    <mergeCell ref="C58:AB58"/>
    <mergeCell ref="AC58:AD58"/>
    <mergeCell ref="AE58:AH58"/>
    <mergeCell ref="AI58:AL58"/>
    <mergeCell ref="AM58:AP58"/>
    <mergeCell ref="AQ58:AT58"/>
    <mergeCell ref="AI57:AL57"/>
    <mergeCell ref="AM57:AP57"/>
    <mergeCell ref="AQ57:AT57"/>
    <mergeCell ref="AU57:AX57"/>
    <mergeCell ref="AY57:BB57"/>
    <mergeCell ref="BC57:BF57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BG59:BH59"/>
    <mergeCell ref="A60:B60"/>
    <mergeCell ref="C60:AB60"/>
    <mergeCell ref="AC60:AD60"/>
    <mergeCell ref="AE60:AH60"/>
    <mergeCell ref="AI60:AL60"/>
    <mergeCell ref="AM60:AP60"/>
    <mergeCell ref="AQ60:AT60"/>
    <mergeCell ref="AI59:AL59"/>
    <mergeCell ref="AM59:AP59"/>
    <mergeCell ref="AQ59:AT59"/>
    <mergeCell ref="AU59:AX59"/>
    <mergeCell ref="AY59:BB59"/>
    <mergeCell ref="BC59:BF59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BG61:BH61"/>
    <mergeCell ref="A62:B62"/>
    <mergeCell ref="C62:AB62"/>
    <mergeCell ref="AC62:AD62"/>
    <mergeCell ref="AE62:AH62"/>
    <mergeCell ref="AI62:AL62"/>
    <mergeCell ref="AM62:AP62"/>
    <mergeCell ref="AQ62:AT62"/>
    <mergeCell ref="AI61:AL61"/>
    <mergeCell ref="AM61:AP61"/>
    <mergeCell ref="AQ61:AT61"/>
    <mergeCell ref="AU61:AX61"/>
    <mergeCell ref="AY61:BB61"/>
    <mergeCell ref="BC61:BF61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BG63:BH63"/>
    <mergeCell ref="A64:B64"/>
    <mergeCell ref="C64:AB64"/>
    <mergeCell ref="AC64:AD64"/>
    <mergeCell ref="AE64:AH64"/>
    <mergeCell ref="AI64:AL64"/>
    <mergeCell ref="AM64:AP64"/>
    <mergeCell ref="AQ64:AT64"/>
    <mergeCell ref="AI63:AL63"/>
    <mergeCell ref="AM63:AP63"/>
    <mergeCell ref="AQ63:AT63"/>
    <mergeCell ref="AU63:AX63"/>
    <mergeCell ref="AY63:BB63"/>
    <mergeCell ref="BC63:BF63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BG65:BH65"/>
    <mergeCell ref="A66:B66"/>
    <mergeCell ref="C66:AB66"/>
    <mergeCell ref="AC66:AD66"/>
    <mergeCell ref="AE66:AH66"/>
    <mergeCell ref="AI66:AL66"/>
    <mergeCell ref="AM66:AP66"/>
    <mergeCell ref="AQ66:AT66"/>
    <mergeCell ref="AI65:AL65"/>
    <mergeCell ref="AM65:AP65"/>
    <mergeCell ref="AQ65:AT65"/>
    <mergeCell ref="AU65:AX65"/>
    <mergeCell ref="AY65:BB65"/>
    <mergeCell ref="BC65:BF65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BG67:BH67"/>
    <mergeCell ref="A68:B68"/>
    <mergeCell ref="C68:AB68"/>
    <mergeCell ref="AC68:AD68"/>
    <mergeCell ref="AE68:AH68"/>
    <mergeCell ref="AI68:AL68"/>
    <mergeCell ref="AM68:AP68"/>
    <mergeCell ref="AQ68:AT68"/>
    <mergeCell ref="AI67:AL67"/>
    <mergeCell ref="AM67:AP67"/>
    <mergeCell ref="AQ67:AT67"/>
    <mergeCell ref="AU67:AX67"/>
    <mergeCell ref="AY67:BB67"/>
    <mergeCell ref="BC67:BF67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BG69:BH69"/>
    <mergeCell ref="A70:B70"/>
    <mergeCell ref="C70:AB70"/>
    <mergeCell ref="AC70:AD70"/>
    <mergeCell ref="AE70:AH70"/>
    <mergeCell ref="AI70:AL70"/>
    <mergeCell ref="AM70:AP70"/>
    <mergeCell ref="AQ70:AT70"/>
    <mergeCell ref="AI69:AL69"/>
    <mergeCell ref="AM69:AP69"/>
    <mergeCell ref="AQ69:AT69"/>
    <mergeCell ref="AU69:AX69"/>
    <mergeCell ref="AY69:BB69"/>
    <mergeCell ref="BC69:BF69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BG71:BH71"/>
    <mergeCell ref="A72:B72"/>
    <mergeCell ref="C72:AB72"/>
    <mergeCell ref="AC72:AD72"/>
    <mergeCell ref="AE72:AH72"/>
    <mergeCell ref="AI72:AL72"/>
    <mergeCell ref="AM72:AP72"/>
    <mergeCell ref="AQ72:AT72"/>
    <mergeCell ref="AI71:AL71"/>
    <mergeCell ref="AM71:AP71"/>
    <mergeCell ref="AQ71:AT71"/>
    <mergeCell ref="AU71:AX71"/>
    <mergeCell ref="AY71:BB71"/>
    <mergeCell ref="BC71:BF71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BG73:BH73"/>
    <mergeCell ref="A74:B74"/>
    <mergeCell ref="C74:AB74"/>
    <mergeCell ref="AC74:AD74"/>
    <mergeCell ref="AE74:AH74"/>
    <mergeCell ref="AI74:AL74"/>
    <mergeCell ref="AM74:AP74"/>
    <mergeCell ref="AQ74:AT74"/>
    <mergeCell ref="AI73:AL73"/>
    <mergeCell ref="AM73:AP73"/>
    <mergeCell ref="AQ73:AT73"/>
    <mergeCell ref="AU73:AX73"/>
    <mergeCell ref="AY73:BB73"/>
    <mergeCell ref="BC73:BF73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BG75:BH75"/>
    <mergeCell ref="A76:B76"/>
    <mergeCell ref="C76:AB76"/>
    <mergeCell ref="AC76:AD76"/>
    <mergeCell ref="AE76:AH76"/>
    <mergeCell ref="AI76:AL76"/>
    <mergeCell ref="AM76:AP76"/>
    <mergeCell ref="AQ76:AT76"/>
    <mergeCell ref="AI75:AL75"/>
    <mergeCell ref="AM75:AP75"/>
    <mergeCell ref="AQ75:AT75"/>
    <mergeCell ref="AU75:AX75"/>
    <mergeCell ref="AY75:BB75"/>
    <mergeCell ref="BC75:BF75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BG77:BH77"/>
    <mergeCell ref="A78:B78"/>
    <mergeCell ref="C78:AB78"/>
    <mergeCell ref="AC78:AD78"/>
    <mergeCell ref="AE78:AH78"/>
    <mergeCell ref="AI78:AL78"/>
    <mergeCell ref="AM78:AP78"/>
    <mergeCell ref="AQ78:AT78"/>
    <mergeCell ref="AI77:AL77"/>
    <mergeCell ref="AM77:AP77"/>
    <mergeCell ref="AQ77:AT77"/>
    <mergeCell ref="AU77:AX77"/>
    <mergeCell ref="AY77:BB77"/>
    <mergeCell ref="BC77:BF77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BG79:BH79"/>
    <mergeCell ref="A80:B80"/>
    <mergeCell ref="C80:AB80"/>
    <mergeCell ref="AC80:AD80"/>
    <mergeCell ref="AE80:AH80"/>
    <mergeCell ref="AI80:AL80"/>
    <mergeCell ref="AM80:AP80"/>
    <mergeCell ref="AQ80:AT80"/>
    <mergeCell ref="AI79:AL79"/>
    <mergeCell ref="AM79:AP79"/>
    <mergeCell ref="AQ79:AT79"/>
    <mergeCell ref="AU79:AX79"/>
    <mergeCell ref="AY79:BB79"/>
    <mergeCell ref="BC79:BF79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BG81:BH81"/>
    <mergeCell ref="A82:B82"/>
    <mergeCell ref="C82:AB82"/>
    <mergeCell ref="AC82:AD82"/>
    <mergeCell ref="AE82:AH82"/>
    <mergeCell ref="AI82:AL82"/>
    <mergeCell ref="AM82:AP82"/>
    <mergeCell ref="AQ82:AT82"/>
    <mergeCell ref="AI81:AL81"/>
    <mergeCell ref="AM81:AP81"/>
    <mergeCell ref="AQ81:AT81"/>
    <mergeCell ref="AU81:AX81"/>
    <mergeCell ref="AY81:BB81"/>
    <mergeCell ref="BC81:BF81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I83:AL83"/>
    <mergeCell ref="AM83:AP83"/>
    <mergeCell ref="AQ83:AT83"/>
    <mergeCell ref="AU83:AX83"/>
    <mergeCell ref="AY83:BB83"/>
    <mergeCell ref="BC83:BF83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BG85:BH85"/>
    <mergeCell ref="A86:B86"/>
    <mergeCell ref="C86:AB86"/>
    <mergeCell ref="AC86:AD86"/>
    <mergeCell ref="AE86:AH86"/>
    <mergeCell ref="AI86:AL86"/>
    <mergeCell ref="AM86:AP86"/>
    <mergeCell ref="AQ86:AT86"/>
    <mergeCell ref="AI85:AL85"/>
    <mergeCell ref="AM85:AP85"/>
    <mergeCell ref="AQ85:AT85"/>
    <mergeCell ref="AU85:AX85"/>
    <mergeCell ref="AY85:BB85"/>
    <mergeCell ref="BC85:BF85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BG87:BH87"/>
    <mergeCell ref="A88:B88"/>
    <mergeCell ref="C88:AB88"/>
    <mergeCell ref="AC88:AD88"/>
    <mergeCell ref="AE88:AH88"/>
    <mergeCell ref="AI88:AL88"/>
    <mergeCell ref="AM88:AP88"/>
    <mergeCell ref="AQ88:AT88"/>
    <mergeCell ref="AI87:AL87"/>
    <mergeCell ref="AM87:AP87"/>
    <mergeCell ref="AQ87:AT87"/>
    <mergeCell ref="AU87:AX87"/>
    <mergeCell ref="AY87:BB87"/>
    <mergeCell ref="BC87:BF87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BG89:BH89"/>
    <mergeCell ref="A90:B90"/>
    <mergeCell ref="C90:AB90"/>
    <mergeCell ref="AC90:AD90"/>
    <mergeCell ref="AE90:AH90"/>
    <mergeCell ref="AI90:AL90"/>
    <mergeCell ref="AM90:AP90"/>
    <mergeCell ref="AQ90:AT90"/>
    <mergeCell ref="AI89:AL89"/>
    <mergeCell ref="AM89:AP89"/>
    <mergeCell ref="AQ89:AT89"/>
    <mergeCell ref="AU89:AX89"/>
    <mergeCell ref="AY89:BB89"/>
    <mergeCell ref="BC89:BF89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BG91:BH91"/>
    <mergeCell ref="A92:B92"/>
    <mergeCell ref="C92:AB92"/>
    <mergeCell ref="AC92:AD92"/>
    <mergeCell ref="AE92:AH92"/>
    <mergeCell ref="AI92:AL92"/>
    <mergeCell ref="AM92:AP92"/>
    <mergeCell ref="AQ92:AT92"/>
    <mergeCell ref="AI91:AL91"/>
    <mergeCell ref="AM91:AP91"/>
    <mergeCell ref="AQ91:AT91"/>
    <mergeCell ref="AU91:AX91"/>
    <mergeCell ref="AY91:BB91"/>
    <mergeCell ref="BC91:BF91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BG93:BH93"/>
    <mergeCell ref="A94:B94"/>
    <mergeCell ref="C94:AB94"/>
    <mergeCell ref="AC94:AD94"/>
    <mergeCell ref="AE94:AH94"/>
    <mergeCell ref="AI94:AL94"/>
    <mergeCell ref="AM94:AP94"/>
    <mergeCell ref="AQ94:AT94"/>
    <mergeCell ref="AI93:AL93"/>
    <mergeCell ref="AM93:AP93"/>
    <mergeCell ref="AQ93:AT93"/>
    <mergeCell ref="AU93:AX93"/>
    <mergeCell ref="AY93:BB93"/>
    <mergeCell ref="BC93:BF93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BG95:BH95"/>
    <mergeCell ref="A96:B96"/>
    <mergeCell ref="C96:AB96"/>
    <mergeCell ref="AC96:AD96"/>
    <mergeCell ref="AE96:AH96"/>
    <mergeCell ref="AI96:AL96"/>
    <mergeCell ref="AM96:AP96"/>
    <mergeCell ref="AQ96:AT96"/>
    <mergeCell ref="AI95:AL95"/>
    <mergeCell ref="AM95:AP95"/>
    <mergeCell ref="AQ95:AT95"/>
    <mergeCell ref="AU95:AX95"/>
    <mergeCell ref="AY95:BB95"/>
    <mergeCell ref="BC95:BF95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BG97:BH97"/>
    <mergeCell ref="A98:B98"/>
    <mergeCell ref="C98:AB98"/>
    <mergeCell ref="AC98:AD98"/>
    <mergeCell ref="AE98:AH98"/>
    <mergeCell ref="AI98:AL98"/>
    <mergeCell ref="AM98:AP98"/>
    <mergeCell ref="AQ98:AT98"/>
    <mergeCell ref="AI97:AL97"/>
    <mergeCell ref="AM97:AP97"/>
    <mergeCell ref="AQ97:AT97"/>
    <mergeCell ref="AU97:AX97"/>
    <mergeCell ref="AY97:BB97"/>
    <mergeCell ref="BC97:BF97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BG99:BH99"/>
    <mergeCell ref="A100:B100"/>
    <mergeCell ref="C100:AB100"/>
    <mergeCell ref="AC100:AD100"/>
    <mergeCell ref="AE100:AH100"/>
    <mergeCell ref="AI100:AL100"/>
    <mergeCell ref="AM100:AP100"/>
    <mergeCell ref="AQ100:AT100"/>
    <mergeCell ref="AI99:AL99"/>
    <mergeCell ref="AM99:AP99"/>
    <mergeCell ref="AQ99:AT99"/>
    <mergeCell ref="AU99:AX99"/>
    <mergeCell ref="AY99:BB99"/>
    <mergeCell ref="BC99:BF99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BG101:BH101"/>
    <mergeCell ref="A102:B102"/>
    <mergeCell ref="AE102:AH102"/>
    <mergeCell ref="AI102:AL102"/>
    <mergeCell ref="AM102:AP102"/>
    <mergeCell ref="AQ102:AT102"/>
    <mergeCell ref="AU102:AX102"/>
    <mergeCell ref="AY102:BB102"/>
    <mergeCell ref="AI101:AL101"/>
    <mergeCell ref="AM101:AP101"/>
    <mergeCell ref="AQ101:AT101"/>
    <mergeCell ref="AU101:AX101"/>
    <mergeCell ref="AY101:BB101"/>
    <mergeCell ref="BC101:BF101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BC104:BF104"/>
    <mergeCell ref="BG104:BH104"/>
    <mergeCell ref="A105:B105"/>
    <mergeCell ref="C105:AB105"/>
    <mergeCell ref="AC105:AD105"/>
    <mergeCell ref="AE105:AH105"/>
    <mergeCell ref="AI105:AL105"/>
    <mergeCell ref="AM105:AP105"/>
    <mergeCell ref="AI104:AL104"/>
    <mergeCell ref="AM104:AP104"/>
    <mergeCell ref="AQ104:AT104"/>
    <mergeCell ref="AU104:AX104"/>
    <mergeCell ref="AY104:BB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BC106:BF106"/>
    <mergeCell ref="BG106:BH106"/>
    <mergeCell ref="A107:B107"/>
    <mergeCell ref="C107:AB107"/>
    <mergeCell ref="AC107:AD107"/>
    <mergeCell ref="AE107:AH107"/>
    <mergeCell ref="AI107:AL107"/>
    <mergeCell ref="AM107:AP107"/>
    <mergeCell ref="AI106:AL106"/>
    <mergeCell ref="AM106:AP106"/>
    <mergeCell ref="AQ106:AT106"/>
    <mergeCell ref="AU106:AX106"/>
    <mergeCell ref="AY106:BB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I108:AL108"/>
    <mergeCell ref="AM108:AP108"/>
    <mergeCell ref="AQ108:AT108"/>
    <mergeCell ref="AU108:AX108"/>
    <mergeCell ref="AY108:BB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I110:AL110"/>
    <mergeCell ref="AM110:AP110"/>
    <mergeCell ref="AQ110:AT110"/>
    <mergeCell ref="AU110:AX110"/>
    <mergeCell ref="AY110:BB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BC112:BF112"/>
    <mergeCell ref="BG112:BH112"/>
    <mergeCell ref="A113:B113"/>
    <mergeCell ref="C113:AB113"/>
    <mergeCell ref="AC113:AD113"/>
    <mergeCell ref="AE113:AH113"/>
    <mergeCell ref="AI113:AL113"/>
    <mergeCell ref="AM113:AP113"/>
    <mergeCell ref="AI112:AL112"/>
    <mergeCell ref="AM112:AP112"/>
    <mergeCell ref="AQ112:AT112"/>
    <mergeCell ref="AU112:AX112"/>
    <mergeCell ref="AY112:BB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BC114:BF114"/>
    <mergeCell ref="BG114:BH114"/>
    <mergeCell ref="A115:B115"/>
    <mergeCell ref="C115:AB115"/>
    <mergeCell ref="AC115:AD115"/>
    <mergeCell ref="AE115:AH115"/>
    <mergeCell ref="AI115:AL115"/>
    <mergeCell ref="AM115:AP115"/>
    <mergeCell ref="AI114:AL114"/>
    <mergeCell ref="AM114:AP114"/>
    <mergeCell ref="AQ114:AT114"/>
    <mergeCell ref="AU114:AX114"/>
    <mergeCell ref="AY114:BB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BC116:BF116"/>
    <mergeCell ref="BG116:BH116"/>
    <mergeCell ref="A117:B117"/>
    <mergeCell ref="C117:AB117"/>
    <mergeCell ref="AC117:AD117"/>
    <mergeCell ref="AE117:AH117"/>
    <mergeCell ref="AI117:AL117"/>
    <mergeCell ref="AM117:AP117"/>
    <mergeCell ref="AI116:AL116"/>
    <mergeCell ref="AM116:AP116"/>
    <mergeCell ref="AQ116:AT116"/>
    <mergeCell ref="AU116:AX116"/>
    <mergeCell ref="AY116:BB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BC118:BF118"/>
    <mergeCell ref="BG118:BH118"/>
    <mergeCell ref="A119:B119"/>
    <mergeCell ref="C119:AB119"/>
    <mergeCell ref="AC119:AD119"/>
    <mergeCell ref="AE119:AH119"/>
    <mergeCell ref="AI119:AL119"/>
    <mergeCell ref="AM119:AP119"/>
    <mergeCell ref="AI118:AL118"/>
    <mergeCell ref="AM118:AP118"/>
    <mergeCell ref="AQ118:AT118"/>
    <mergeCell ref="AU118:AX118"/>
    <mergeCell ref="AY118:BB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BC120:BF120"/>
    <mergeCell ref="BG120:BH120"/>
    <mergeCell ref="A121:B121"/>
    <mergeCell ref="C121:AB121"/>
    <mergeCell ref="AC121:AD121"/>
    <mergeCell ref="AE121:AH121"/>
    <mergeCell ref="AI121:AL121"/>
    <mergeCell ref="AM121:AP121"/>
    <mergeCell ref="AI120:AL120"/>
    <mergeCell ref="AM120:AP120"/>
    <mergeCell ref="AQ120:AT120"/>
    <mergeCell ref="AU120:AX120"/>
    <mergeCell ref="AY120:BB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BC122:BF122"/>
    <mergeCell ref="BG122:BH122"/>
    <mergeCell ref="A123:B123"/>
    <mergeCell ref="C123:AB123"/>
    <mergeCell ref="AC123:AD123"/>
    <mergeCell ref="AE123:AH123"/>
    <mergeCell ref="AI123:AL123"/>
    <mergeCell ref="AM123:AP123"/>
    <mergeCell ref="AI122:AL122"/>
    <mergeCell ref="AM122:AP122"/>
    <mergeCell ref="AQ122:AT122"/>
    <mergeCell ref="AU122:AX122"/>
    <mergeCell ref="AY122:BB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BC124:BF124"/>
    <mergeCell ref="BG124:BH124"/>
    <mergeCell ref="A125:B125"/>
    <mergeCell ref="C125:AB125"/>
    <mergeCell ref="AC125:AD125"/>
    <mergeCell ref="AE125:AH125"/>
    <mergeCell ref="AI125:AL125"/>
    <mergeCell ref="AM125:AP125"/>
    <mergeCell ref="AI124:AL124"/>
    <mergeCell ref="AM124:AP124"/>
    <mergeCell ref="AQ124:AT124"/>
    <mergeCell ref="AU124:AX124"/>
    <mergeCell ref="AY124:BB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BC126:BF126"/>
    <mergeCell ref="BG126:BH126"/>
    <mergeCell ref="A127:B127"/>
    <mergeCell ref="C127:AB127"/>
    <mergeCell ref="AC127:AD127"/>
    <mergeCell ref="AE127:AH127"/>
    <mergeCell ref="AI127:AL127"/>
    <mergeCell ref="AM127:AP127"/>
    <mergeCell ref="AI126:AL126"/>
    <mergeCell ref="AM126:AP126"/>
    <mergeCell ref="AQ126:AT126"/>
    <mergeCell ref="AU126:AX126"/>
    <mergeCell ref="AY126:BB126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BC128:BF128"/>
    <mergeCell ref="BG128:BH128"/>
    <mergeCell ref="A129:B129"/>
    <mergeCell ref="C129:AB129"/>
    <mergeCell ref="AC129:AD129"/>
    <mergeCell ref="AE129:AH129"/>
    <mergeCell ref="AI129:AL129"/>
    <mergeCell ref="AM129:AP129"/>
    <mergeCell ref="AI128:AL128"/>
    <mergeCell ref="AM128:AP128"/>
    <mergeCell ref="AQ128:AT128"/>
    <mergeCell ref="AU128:AX128"/>
    <mergeCell ref="AY128:BB128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BC130:BF130"/>
    <mergeCell ref="BG130:BH130"/>
    <mergeCell ref="A131:B131"/>
    <mergeCell ref="C131:AB131"/>
    <mergeCell ref="AC131:AD131"/>
    <mergeCell ref="AE131:AH131"/>
    <mergeCell ref="AI131:AL131"/>
    <mergeCell ref="AM131:AP131"/>
    <mergeCell ref="AI130:AL130"/>
    <mergeCell ref="AM130:AP130"/>
    <mergeCell ref="AQ130:AT130"/>
    <mergeCell ref="AU130:AX130"/>
    <mergeCell ref="AY130:BB130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BC132:BF132"/>
    <mergeCell ref="BG132:BH132"/>
    <mergeCell ref="A133:B133"/>
    <mergeCell ref="C133:AB133"/>
    <mergeCell ref="AC133:AD133"/>
    <mergeCell ref="AE133:AH133"/>
    <mergeCell ref="AI133:AL133"/>
    <mergeCell ref="AM133:AP133"/>
    <mergeCell ref="AI132:AL132"/>
    <mergeCell ref="AM132:AP132"/>
    <mergeCell ref="AQ132:AT132"/>
    <mergeCell ref="AU132:AX132"/>
    <mergeCell ref="AY132:BB132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BC134:BF134"/>
    <mergeCell ref="BG134:BH134"/>
    <mergeCell ref="A135:B135"/>
    <mergeCell ref="C135:AB135"/>
    <mergeCell ref="AC135:AD135"/>
    <mergeCell ref="AE135:AH135"/>
    <mergeCell ref="AI135:AL135"/>
    <mergeCell ref="AM135:AP135"/>
    <mergeCell ref="AI134:AL134"/>
    <mergeCell ref="AM134:AP134"/>
    <mergeCell ref="AQ134:AT134"/>
    <mergeCell ref="AU134:AX134"/>
    <mergeCell ref="AY134:BB134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BC136:BF136"/>
    <mergeCell ref="BG136:BH136"/>
    <mergeCell ref="A137:B137"/>
    <mergeCell ref="C137:AB137"/>
    <mergeCell ref="AC137:AD137"/>
    <mergeCell ref="AE137:AH137"/>
    <mergeCell ref="AI137:AL137"/>
    <mergeCell ref="AM137:AP137"/>
    <mergeCell ref="AI136:AL136"/>
    <mergeCell ref="AM136:AP136"/>
    <mergeCell ref="AQ136:AT136"/>
    <mergeCell ref="AU136:AX136"/>
    <mergeCell ref="AY136:BB136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BC138:BF138"/>
    <mergeCell ref="BG138:BH138"/>
    <mergeCell ref="A139:B139"/>
    <mergeCell ref="C139:AB139"/>
    <mergeCell ref="AC139:AD139"/>
    <mergeCell ref="AE139:AH139"/>
    <mergeCell ref="AI139:AL139"/>
    <mergeCell ref="AM139:AP139"/>
    <mergeCell ref="AI138:AL138"/>
    <mergeCell ref="AM138:AP138"/>
    <mergeCell ref="AQ138:AT138"/>
    <mergeCell ref="AU138:AX138"/>
    <mergeCell ref="AY138:BB138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BC140:BF140"/>
    <mergeCell ref="BG140:BH140"/>
    <mergeCell ref="A141:B141"/>
    <mergeCell ref="C141:AB141"/>
    <mergeCell ref="AC141:AD141"/>
    <mergeCell ref="AE141:AH141"/>
    <mergeCell ref="AI141:AL141"/>
    <mergeCell ref="AM141:AP141"/>
    <mergeCell ref="AI140:AL140"/>
    <mergeCell ref="AM140:AP140"/>
    <mergeCell ref="AQ140:AT140"/>
    <mergeCell ref="AU140:AX140"/>
    <mergeCell ref="AY140:BB140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BC142:BF142"/>
    <mergeCell ref="BG142:BH142"/>
    <mergeCell ref="A143:B143"/>
    <mergeCell ref="C143:AB143"/>
    <mergeCell ref="AC143:AD143"/>
    <mergeCell ref="AE143:AH143"/>
    <mergeCell ref="AI143:AL143"/>
    <mergeCell ref="AM143:AP143"/>
    <mergeCell ref="AI142:AL142"/>
    <mergeCell ref="AM142:AP142"/>
    <mergeCell ref="AQ142:AT142"/>
    <mergeCell ref="AU142:AX142"/>
    <mergeCell ref="AY142:BB142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BC144:BF144"/>
    <mergeCell ref="BG144:BH144"/>
    <mergeCell ref="A145:B145"/>
    <mergeCell ref="C145:AB145"/>
    <mergeCell ref="AC145:AD145"/>
    <mergeCell ref="AE145:AH145"/>
    <mergeCell ref="AI145:AL145"/>
    <mergeCell ref="AM145:AP145"/>
    <mergeCell ref="AI144:AL144"/>
    <mergeCell ref="AM144:AP144"/>
    <mergeCell ref="AQ144:AT144"/>
    <mergeCell ref="AU144:AX144"/>
    <mergeCell ref="AY144:BB144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BC146:BF146"/>
    <mergeCell ref="BG146:BH146"/>
    <mergeCell ref="A147:B147"/>
    <mergeCell ref="C147:AB147"/>
    <mergeCell ref="AC147:AD147"/>
    <mergeCell ref="AE147:AH147"/>
    <mergeCell ref="AI147:AL147"/>
    <mergeCell ref="AM147:AP147"/>
    <mergeCell ref="AI146:AL146"/>
    <mergeCell ref="AM146:AP146"/>
    <mergeCell ref="AQ146:AT146"/>
    <mergeCell ref="AU146:AX146"/>
    <mergeCell ref="AY146:BB146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BC148:BF148"/>
    <mergeCell ref="BG148:BH148"/>
    <mergeCell ref="A149:B149"/>
    <mergeCell ref="C149:AB149"/>
    <mergeCell ref="AC149:AD149"/>
    <mergeCell ref="AE149:AH149"/>
    <mergeCell ref="AI149:AL149"/>
    <mergeCell ref="AM149:AP149"/>
    <mergeCell ref="AI148:AL148"/>
    <mergeCell ref="AM148:AP148"/>
    <mergeCell ref="AQ148:AT148"/>
    <mergeCell ref="AU148:AX148"/>
    <mergeCell ref="AY148:BB148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BC150:BF150"/>
    <mergeCell ref="BG150:BH150"/>
    <mergeCell ref="A151:B151"/>
    <mergeCell ref="C151:AB151"/>
    <mergeCell ref="AC151:AD151"/>
    <mergeCell ref="AE151:AH151"/>
    <mergeCell ref="AI151:AL151"/>
    <mergeCell ref="AM151:AP151"/>
    <mergeCell ref="AI150:AL150"/>
    <mergeCell ref="AM150:AP150"/>
    <mergeCell ref="AQ150:AT150"/>
    <mergeCell ref="AU150:AX150"/>
    <mergeCell ref="AY150:BB150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BC152:BF152"/>
    <mergeCell ref="BG152:BH152"/>
    <mergeCell ref="A153:B153"/>
    <mergeCell ref="C153:AB153"/>
    <mergeCell ref="AC153:AD153"/>
    <mergeCell ref="AE153:AH153"/>
    <mergeCell ref="AI153:AL153"/>
    <mergeCell ref="AM153:AP153"/>
    <mergeCell ref="AI152:AL152"/>
    <mergeCell ref="AM152:AP152"/>
    <mergeCell ref="AQ152:AT152"/>
    <mergeCell ref="AU152:AX152"/>
    <mergeCell ref="AY152:BB152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BC154:BF154"/>
    <mergeCell ref="BG154:BH154"/>
    <mergeCell ref="A155:B155"/>
    <mergeCell ref="C155:AB155"/>
    <mergeCell ref="AC155:AD155"/>
    <mergeCell ref="AE155:AH155"/>
    <mergeCell ref="AI155:AL155"/>
    <mergeCell ref="AM155:AP155"/>
    <mergeCell ref="AI154:AL154"/>
    <mergeCell ref="AM154:AP154"/>
    <mergeCell ref="AQ154:AT154"/>
    <mergeCell ref="AU154:AX154"/>
    <mergeCell ref="AY154:BB154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BC156:BF156"/>
    <mergeCell ref="BG156:BH156"/>
    <mergeCell ref="A157:B157"/>
    <mergeCell ref="C157:AB157"/>
    <mergeCell ref="AC157:AD157"/>
    <mergeCell ref="AE157:AH157"/>
    <mergeCell ref="AI157:AL157"/>
    <mergeCell ref="AM157:AP157"/>
    <mergeCell ref="AI156:AL156"/>
    <mergeCell ref="AM156:AP156"/>
    <mergeCell ref="AQ156:AT156"/>
    <mergeCell ref="AU156:AX156"/>
    <mergeCell ref="AY156:BB156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BC158:BF158"/>
    <mergeCell ref="BG158:BH158"/>
    <mergeCell ref="A159:B159"/>
    <mergeCell ref="C159:AB159"/>
    <mergeCell ref="AC159:AD159"/>
    <mergeCell ref="AE159:AH159"/>
    <mergeCell ref="AI159:AL159"/>
    <mergeCell ref="AM159:AP159"/>
    <mergeCell ref="AI158:AL158"/>
    <mergeCell ref="AM158:AP158"/>
    <mergeCell ref="AQ158:AT158"/>
    <mergeCell ref="AU158:AX158"/>
    <mergeCell ref="AY158:BB158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BC160:BF160"/>
    <mergeCell ref="BG160:BH160"/>
    <mergeCell ref="A161:B161"/>
    <mergeCell ref="C161:AB161"/>
    <mergeCell ref="AC161:AD161"/>
    <mergeCell ref="AE161:AH161"/>
    <mergeCell ref="AI161:AL161"/>
    <mergeCell ref="AM161:AP161"/>
    <mergeCell ref="AI160:AL160"/>
    <mergeCell ref="AM160:AP160"/>
    <mergeCell ref="AQ160:AT160"/>
    <mergeCell ref="AU160:AX160"/>
    <mergeCell ref="AY160:BB160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BC162:BF162"/>
    <mergeCell ref="BG162:BH162"/>
    <mergeCell ref="A163:B163"/>
    <mergeCell ref="C163:AB163"/>
    <mergeCell ref="AC163:AD163"/>
    <mergeCell ref="AE163:AH163"/>
    <mergeCell ref="AI163:AL163"/>
    <mergeCell ref="AM163:AP163"/>
    <mergeCell ref="AI162:AL162"/>
    <mergeCell ref="AM162:AP162"/>
    <mergeCell ref="AQ162:AT162"/>
    <mergeCell ref="AU162:AX162"/>
    <mergeCell ref="AY162:BB162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BC164:BF164"/>
    <mergeCell ref="BG164:BH164"/>
    <mergeCell ref="A165:B165"/>
    <mergeCell ref="C165:AB165"/>
    <mergeCell ref="AC165:AD165"/>
    <mergeCell ref="AE165:AH165"/>
    <mergeCell ref="AI165:AL165"/>
    <mergeCell ref="AM165:AP165"/>
    <mergeCell ref="AI164:AL164"/>
    <mergeCell ref="AM164:AP164"/>
    <mergeCell ref="AQ164:AT164"/>
    <mergeCell ref="AU164:AX164"/>
    <mergeCell ref="AY164:BB164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BC166:BF166"/>
    <mergeCell ref="BG166:BH166"/>
    <mergeCell ref="A167:B167"/>
    <mergeCell ref="C167:AB167"/>
    <mergeCell ref="AC167:AD167"/>
    <mergeCell ref="AE167:AH167"/>
    <mergeCell ref="AI167:AL167"/>
    <mergeCell ref="AM167:AP167"/>
    <mergeCell ref="AI166:AL166"/>
    <mergeCell ref="AM166:AP166"/>
    <mergeCell ref="AQ166:AT166"/>
    <mergeCell ref="AU166:AX166"/>
    <mergeCell ref="AY166:BB166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BC168:BF168"/>
    <mergeCell ref="BG168:BH168"/>
    <mergeCell ref="A169:B169"/>
    <mergeCell ref="C169:AB169"/>
    <mergeCell ref="AC169:AD169"/>
    <mergeCell ref="AE169:AH169"/>
    <mergeCell ref="AI169:AL169"/>
    <mergeCell ref="AM169:AP169"/>
    <mergeCell ref="AI168:AL168"/>
    <mergeCell ref="AM168:AP168"/>
    <mergeCell ref="AQ168:AT168"/>
    <mergeCell ref="AU168:AX168"/>
    <mergeCell ref="AY168:BB168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BC170:BF170"/>
    <mergeCell ref="BG170:BH170"/>
    <mergeCell ref="A171:B171"/>
    <mergeCell ref="C171:AB171"/>
    <mergeCell ref="AC171:AD171"/>
    <mergeCell ref="AE171:AH171"/>
    <mergeCell ref="AI171:AL171"/>
    <mergeCell ref="AM171:AP171"/>
    <mergeCell ref="AI170:AL170"/>
    <mergeCell ref="AM170:AP170"/>
    <mergeCell ref="AQ170:AT170"/>
    <mergeCell ref="AU170:AX170"/>
    <mergeCell ref="AY170:BB170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BC172:BF172"/>
    <mergeCell ref="BG172:BH172"/>
    <mergeCell ref="A173:B173"/>
    <mergeCell ref="C173:AB173"/>
    <mergeCell ref="AC173:AD173"/>
    <mergeCell ref="AE173:AH173"/>
    <mergeCell ref="AI173:AL173"/>
    <mergeCell ref="AM173:AP173"/>
    <mergeCell ref="AI172:AL172"/>
    <mergeCell ref="AM172:AP172"/>
    <mergeCell ref="AQ172:AT172"/>
    <mergeCell ref="AU172:AX172"/>
    <mergeCell ref="AY172:BB172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BC174:BF174"/>
    <mergeCell ref="BG174:BH174"/>
    <mergeCell ref="A175:B175"/>
    <mergeCell ref="C175:AB175"/>
    <mergeCell ref="AC175:AD175"/>
    <mergeCell ref="AE175:AH175"/>
    <mergeCell ref="AI175:AL175"/>
    <mergeCell ref="AM175:AP175"/>
    <mergeCell ref="AI174:AL174"/>
    <mergeCell ref="AM174:AP174"/>
    <mergeCell ref="AQ174:AT174"/>
    <mergeCell ref="AU174:AX174"/>
    <mergeCell ref="AY174:BB174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BC176:BF176"/>
    <mergeCell ref="BG176:BH176"/>
    <mergeCell ref="A177:B177"/>
    <mergeCell ref="C177:AB177"/>
    <mergeCell ref="AC177:AD177"/>
    <mergeCell ref="AE177:AH177"/>
    <mergeCell ref="AI177:AL177"/>
    <mergeCell ref="AM177:AP177"/>
    <mergeCell ref="AI176:AL176"/>
    <mergeCell ref="AM176:AP176"/>
    <mergeCell ref="AQ176:AT176"/>
    <mergeCell ref="AU176:AX176"/>
    <mergeCell ref="AY176:BB176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BC178:BF178"/>
    <mergeCell ref="BG178:BH178"/>
    <mergeCell ref="A179:B179"/>
    <mergeCell ref="C179:AB179"/>
    <mergeCell ref="AC179:AD179"/>
    <mergeCell ref="AE179:AH179"/>
    <mergeCell ref="AI179:AL179"/>
    <mergeCell ref="AM179:AP179"/>
    <mergeCell ref="AI178:AL178"/>
    <mergeCell ref="AM178:AP178"/>
    <mergeCell ref="AQ178:AT178"/>
    <mergeCell ref="AU178:AX178"/>
    <mergeCell ref="AY178:BB178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BC180:BF180"/>
    <mergeCell ref="BG180:BH180"/>
    <mergeCell ref="A181:B181"/>
    <mergeCell ref="C181:AB181"/>
    <mergeCell ref="AC181:AD181"/>
    <mergeCell ref="AE181:AH181"/>
    <mergeCell ref="AI181:AL181"/>
    <mergeCell ref="AM181:AP181"/>
    <mergeCell ref="AI180:AL180"/>
    <mergeCell ref="AM180:AP180"/>
    <mergeCell ref="AQ180:AT180"/>
    <mergeCell ref="AU180:AX180"/>
    <mergeCell ref="AY180:BB180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BC182:BF182"/>
    <mergeCell ref="BG182:BH182"/>
    <mergeCell ref="A183:B183"/>
    <mergeCell ref="C183:AB183"/>
    <mergeCell ref="AC183:AD183"/>
    <mergeCell ref="AE183:AH183"/>
    <mergeCell ref="AI183:AL183"/>
    <mergeCell ref="AM183:AP183"/>
    <mergeCell ref="AI182:AL182"/>
    <mergeCell ref="AM182:AP182"/>
    <mergeCell ref="AQ182:AT182"/>
    <mergeCell ref="AU182:AX182"/>
    <mergeCell ref="AY182:BB182"/>
    <mergeCell ref="AQ185:AT185"/>
    <mergeCell ref="AU185:AX185"/>
    <mergeCell ref="AY185:BB185"/>
    <mergeCell ref="BC185:BF185"/>
    <mergeCell ref="BG185:BH185"/>
    <mergeCell ref="A186:B186"/>
    <mergeCell ref="C186:AB186"/>
    <mergeCell ref="AC186:AD186"/>
    <mergeCell ref="AE186:AH186"/>
    <mergeCell ref="BC184:BF184"/>
    <mergeCell ref="BG184:BH184"/>
    <mergeCell ref="A185:B185"/>
    <mergeCell ref="C185:AB185"/>
    <mergeCell ref="AC185:AD185"/>
    <mergeCell ref="AE185:AH185"/>
    <mergeCell ref="AI185:AL185"/>
    <mergeCell ref="AM185:AP185"/>
    <mergeCell ref="AI184:AL184"/>
    <mergeCell ref="AM184:AP184"/>
    <mergeCell ref="AQ184:AT184"/>
    <mergeCell ref="AU184:AX184"/>
    <mergeCell ref="AY184:BB184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BC186:BF186"/>
    <mergeCell ref="BG186:BH186"/>
    <mergeCell ref="A187:B187"/>
    <mergeCell ref="C187:AB187"/>
    <mergeCell ref="AC187:AD187"/>
    <mergeCell ref="AE187:AH187"/>
    <mergeCell ref="AI187:AL187"/>
    <mergeCell ref="AM187:AP187"/>
    <mergeCell ref="AI186:AL186"/>
    <mergeCell ref="AM186:AP186"/>
    <mergeCell ref="AQ186:AT186"/>
    <mergeCell ref="AU186:AX186"/>
    <mergeCell ref="AY186:BB186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BC188:BF188"/>
    <mergeCell ref="BG188:BH188"/>
    <mergeCell ref="A189:B189"/>
    <mergeCell ref="C189:AB189"/>
    <mergeCell ref="AC189:AD189"/>
    <mergeCell ref="AE189:AH189"/>
    <mergeCell ref="AI189:AL189"/>
    <mergeCell ref="AM189:AP189"/>
    <mergeCell ref="AI188:AL188"/>
    <mergeCell ref="AM188:AP188"/>
    <mergeCell ref="AQ188:AT188"/>
    <mergeCell ref="AU188:AX188"/>
    <mergeCell ref="AY188:BB188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BC190:BF190"/>
    <mergeCell ref="BG190:BH190"/>
    <mergeCell ref="A191:B191"/>
    <mergeCell ref="C191:AB191"/>
    <mergeCell ref="AC191:AD191"/>
    <mergeCell ref="AE191:AH191"/>
    <mergeCell ref="AI191:AL191"/>
    <mergeCell ref="AM191:AP191"/>
    <mergeCell ref="AI190:AL190"/>
    <mergeCell ref="AM190:AP190"/>
    <mergeCell ref="AQ190:AT190"/>
    <mergeCell ref="AU190:AX190"/>
    <mergeCell ref="AY190:BB190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BC192:BF192"/>
    <mergeCell ref="BG192:BH192"/>
    <mergeCell ref="A193:B193"/>
    <mergeCell ref="C193:AB193"/>
    <mergeCell ref="AC193:AD193"/>
    <mergeCell ref="AE193:AH193"/>
    <mergeCell ref="AI193:AL193"/>
    <mergeCell ref="AM193:AP193"/>
    <mergeCell ref="AI192:AL192"/>
    <mergeCell ref="AM192:AP192"/>
    <mergeCell ref="AQ192:AT192"/>
    <mergeCell ref="AU192:AX192"/>
    <mergeCell ref="AY192:BB192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BC194:BF194"/>
    <mergeCell ref="BG194:BH194"/>
    <mergeCell ref="A195:B195"/>
    <mergeCell ref="C195:AB195"/>
    <mergeCell ref="AC195:AD195"/>
    <mergeCell ref="AE195:AH195"/>
    <mergeCell ref="AI195:AL195"/>
    <mergeCell ref="AM195:AP195"/>
    <mergeCell ref="AI194:AL194"/>
    <mergeCell ref="AM194:AP194"/>
    <mergeCell ref="AQ194:AT194"/>
    <mergeCell ref="AU194:AX194"/>
    <mergeCell ref="AY194:BB194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BC196:BF196"/>
    <mergeCell ref="BG196:BH196"/>
    <mergeCell ref="A197:B197"/>
    <mergeCell ref="C197:AB197"/>
    <mergeCell ref="AC197:AD197"/>
    <mergeCell ref="AE197:AH197"/>
    <mergeCell ref="AI197:AL197"/>
    <mergeCell ref="AM197:AP197"/>
    <mergeCell ref="AI196:AL196"/>
    <mergeCell ref="AM196:AP196"/>
    <mergeCell ref="AQ196:AT196"/>
    <mergeCell ref="AU196:AX196"/>
    <mergeCell ref="AY196:BB196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BC198:BF198"/>
    <mergeCell ref="BG198:BH198"/>
    <mergeCell ref="A199:B199"/>
    <mergeCell ref="C199:AB199"/>
    <mergeCell ref="AC199:AD199"/>
    <mergeCell ref="AE199:AH199"/>
    <mergeCell ref="AI199:AL199"/>
    <mergeCell ref="AM199:AP199"/>
    <mergeCell ref="AI198:AL198"/>
    <mergeCell ref="AM198:AP198"/>
    <mergeCell ref="AQ198:AT198"/>
    <mergeCell ref="AU198:AX198"/>
    <mergeCell ref="AY198:BB198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BC200:BF200"/>
    <mergeCell ref="BG200:BH200"/>
    <mergeCell ref="A201:B201"/>
    <mergeCell ref="C201:AB201"/>
    <mergeCell ref="AC201:AD201"/>
    <mergeCell ref="AE201:AH201"/>
    <mergeCell ref="AI201:AL201"/>
    <mergeCell ref="AM201:AP201"/>
    <mergeCell ref="AI200:AL200"/>
    <mergeCell ref="AM200:AP200"/>
    <mergeCell ref="AQ200:AT200"/>
    <mergeCell ref="AU200:AX200"/>
    <mergeCell ref="AY200:BB200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BC202:BF202"/>
    <mergeCell ref="BG202:BH202"/>
    <mergeCell ref="A203:B203"/>
    <mergeCell ref="C203:AB203"/>
    <mergeCell ref="AC203:AD203"/>
    <mergeCell ref="AE203:AH203"/>
    <mergeCell ref="AI203:AL203"/>
    <mergeCell ref="AM203:AP203"/>
    <mergeCell ref="AI202:AL202"/>
    <mergeCell ref="AM202:AP202"/>
    <mergeCell ref="AQ202:AT202"/>
    <mergeCell ref="AU202:AX202"/>
    <mergeCell ref="AY202:BB202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BC204:BF204"/>
    <mergeCell ref="BG204:BH204"/>
    <mergeCell ref="A205:B205"/>
    <mergeCell ref="C205:AB205"/>
    <mergeCell ref="AC205:AD205"/>
    <mergeCell ref="AE205:AH205"/>
    <mergeCell ref="AI205:AL205"/>
    <mergeCell ref="AM205:AP205"/>
    <mergeCell ref="AI204:AL204"/>
    <mergeCell ref="AM204:AP204"/>
    <mergeCell ref="AQ204:AT204"/>
    <mergeCell ref="AU204:AX204"/>
    <mergeCell ref="AY204:BB204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BC206:BF206"/>
    <mergeCell ref="BG206:BH206"/>
    <mergeCell ref="A207:B207"/>
    <mergeCell ref="C207:AB207"/>
    <mergeCell ref="AC207:AD207"/>
    <mergeCell ref="AE207:AH207"/>
    <mergeCell ref="AI207:AL207"/>
    <mergeCell ref="AM207:AP207"/>
    <mergeCell ref="AI206:AL206"/>
    <mergeCell ref="AM206:AP206"/>
    <mergeCell ref="AQ206:AT206"/>
    <mergeCell ref="AU206:AX206"/>
    <mergeCell ref="AY206:BB206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BC208:BF208"/>
    <mergeCell ref="BG208:BH208"/>
    <mergeCell ref="A209:B209"/>
    <mergeCell ref="C209:AB209"/>
    <mergeCell ref="AC209:AD209"/>
    <mergeCell ref="AE209:AH209"/>
    <mergeCell ref="AI209:AL209"/>
    <mergeCell ref="AM209:AP209"/>
    <mergeCell ref="AI208:AL208"/>
    <mergeCell ref="AM208:AP208"/>
    <mergeCell ref="AQ208:AT208"/>
    <mergeCell ref="AU208:AX208"/>
    <mergeCell ref="AY208:BB208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BC210:BF210"/>
    <mergeCell ref="BG210:BH210"/>
    <mergeCell ref="A211:B211"/>
    <mergeCell ref="C211:AB211"/>
    <mergeCell ref="AC211:AD211"/>
    <mergeCell ref="AE211:AH211"/>
    <mergeCell ref="AI211:AL211"/>
    <mergeCell ref="AM211:AP211"/>
    <mergeCell ref="AI210:AL210"/>
    <mergeCell ref="AM210:AP210"/>
    <mergeCell ref="AQ210:AT210"/>
    <mergeCell ref="AU210:AX210"/>
    <mergeCell ref="AY210:BB210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BC212:BF212"/>
    <mergeCell ref="BG212:BH212"/>
    <mergeCell ref="A213:B213"/>
    <mergeCell ref="C213:AB213"/>
    <mergeCell ref="AC213:AD213"/>
    <mergeCell ref="AE213:AH213"/>
    <mergeCell ref="AI213:AL213"/>
    <mergeCell ref="AM213:AP213"/>
    <mergeCell ref="AI212:AL212"/>
    <mergeCell ref="AM212:AP212"/>
    <mergeCell ref="AQ212:AT212"/>
    <mergeCell ref="AU212:AX212"/>
    <mergeCell ref="AY212:BB212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BC214:BF214"/>
    <mergeCell ref="BG214:BH214"/>
    <mergeCell ref="A215:B215"/>
    <mergeCell ref="C215:AB215"/>
    <mergeCell ref="AC215:AD215"/>
    <mergeCell ref="AE215:AH215"/>
    <mergeCell ref="AI215:AL215"/>
    <mergeCell ref="AM215:AP215"/>
    <mergeCell ref="AI214:AL214"/>
    <mergeCell ref="AM214:AP214"/>
    <mergeCell ref="AQ214:AT214"/>
    <mergeCell ref="AU214:AX214"/>
    <mergeCell ref="AY214:BB214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BC216:BF216"/>
    <mergeCell ref="BG216:BH216"/>
    <mergeCell ref="A217:B217"/>
    <mergeCell ref="C217:AB217"/>
    <mergeCell ref="AC217:AD217"/>
    <mergeCell ref="AE217:AH217"/>
    <mergeCell ref="AI217:AL217"/>
    <mergeCell ref="AM217:AP217"/>
    <mergeCell ref="AI216:AL216"/>
    <mergeCell ref="AM216:AP216"/>
    <mergeCell ref="AQ216:AT216"/>
    <mergeCell ref="AU216:AX216"/>
    <mergeCell ref="AY216:BB216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BC218:BF218"/>
    <mergeCell ref="BG218:BH218"/>
    <mergeCell ref="A219:B219"/>
    <mergeCell ref="C219:AB219"/>
    <mergeCell ref="AC219:AD219"/>
    <mergeCell ref="AE219:AH219"/>
    <mergeCell ref="AI219:AL219"/>
    <mergeCell ref="AM219:AP219"/>
    <mergeCell ref="AI218:AL218"/>
    <mergeCell ref="AM218:AP218"/>
    <mergeCell ref="AQ218:AT218"/>
    <mergeCell ref="AU218:AX218"/>
    <mergeCell ref="AY218:BB218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BC220:BF220"/>
    <mergeCell ref="BG220:BH220"/>
    <mergeCell ref="A221:B221"/>
    <mergeCell ref="C221:AB221"/>
    <mergeCell ref="AC221:AD221"/>
    <mergeCell ref="AE221:AH221"/>
    <mergeCell ref="AI221:AL221"/>
    <mergeCell ref="AM221:AP221"/>
    <mergeCell ref="AI220:AL220"/>
    <mergeCell ref="AM220:AP220"/>
    <mergeCell ref="AQ220:AT220"/>
    <mergeCell ref="AU220:AX220"/>
    <mergeCell ref="AY220:BB220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BC222:BF222"/>
    <mergeCell ref="BG222:BH222"/>
    <mergeCell ref="A223:B223"/>
    <mergeCell ref="C223:AB223"/>
    <mergeCell ref="AC223:AD223"/>
    <mergeCell ref="AE223:AH223"/>
    <mergeCell ref="AI223:AL223"/>
    <mergeCell ref="AM223:AP223"/>
    <mergeCell ref="AI222:AL222"/>
    <mergeCell ref="AM222:AP222"/>
    <mergeCell ref="AQ222:AT222"/>
    <mergeCell ref="AU222:AX222"/>
    <mergeCell ref="AY222:BB222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BC224:BF224"/>
    <mergeCell ref="BG224:BH224"/>
    <mergeCell ref="A225:B225"/>
    <mergeCell ref="C225:AB225"/>
    <mergeCell ref="AC225:AD225"/>
    <mergeCell ref="AE225:AH225"/>
    <mergeCell ref="AI225:AL225"/>
    <mergeCell ref="AM225:AP225"/>
    <mergeCell ref="AI224:AL224"/>
    <mergeCell ref="AM224:AP224"/>
    <mergeCell ref="AQ224:AT224"/>
    <mergeCell ref="AU224:AX224"/>
    <mergeCell ref="AY224:BB224"/>
    <mergeCell ref="AQ227:AT227"/>
    <mergeCell ref="AU227:AX227"/>
    <mergeCell ref="AY227:BB227"/>
    <mergeCell ref="BC227:BF227"/>
    <mergeCell ref="BG227:BH227"/>
    <mergeCell ref="A228:B228"/>
    <mergeCell ref="C228:AB228"/>
    <mergeCell ref="AC228:AD228"/>
    <mergeCell ref="AE228:AH228"/>
    <mergeCell ref="BC226:BF226"/>
    <mergeCell ref="BG226:BH226"/>
    <mergeCell ref="A227:B227"/>
    <mergeCell ref="C227:AB227"/>
    <mergeCell ref="AC227:AD227"/>
    <mergeCell ref="AE227:AH227"/>
    <mergeCell ref="AI227:AL227"/>
    <mergeCell ref="AM227:AP227"/>
    <mergeCell ref="AI226:AL226"/>
    <mergeCell ref="AM226:AP226"/>
    <mergeCell ref="AQ226:AT226"/>
    <mergeCell ref="AU226:AX226"/>
    <mergeCell ref="AY226:BB226"/>
    <mergeCell ref="AM231:AP231"/>
    <mergeCell ref="AQ231:AT231"/>
    <mergeCell ref="AU231:AX231"/>
    <mergeCell ref="AY231:BB231"/>
    <mergeCell ref="BC231:BF231"/>
    <mergeCell ref="BG231:BH231"/>
    <mergeCell ref="AQ229:AT229"/>
    <mergeCell ref="AU229:AX229"/>
    <mergeCell ref="AY229:BB229"/>
    <mergeCell ref="BC229:BF229"/>
    <mergeCell ref="BG229:BH229"/>
    <mergeCell ref="AC231:AD231"/>
    <mergeCell ref="AE231:AH231"/>
    <mergeCell ref="AI231:AL231"/>
    <mergeCell ref="BC228:BF228"/>
    <mergeCell ref="BG228:BH228"/>
    <mergeCell ref="A229:B229"/>
    <mergeCell ref="C229:AB229"/>
    <mergeCell ref="AC229:AD229"/>
    <mergeCell ref="AE229:AH229"/>
    <mergeCell ref="AI229:AL229"/>
    <mergeCell ref="AM229:AP229"/>
    <mergeCell ref="AI228:AL228"/>
    <mergeCell ref="AM228:AP228"/>
    <mergeCell ref="AQ228:AT228"/>
    <mergeCell ref="AU228:AX228"/>
    <mergeCell ref="AY228:BB22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  <rowBreaks count="8" manualBreakCount="8">
    <brk id="21" max="59" man="1"/>
    <brk id="42" max="16383" man="1"/>
    <brk id="64" max="59" man="1"/>
    <brk id="80" max="59" man="1"/>
    <brk id="102" max="16383" man="1"/>
    <brk id="124" max="59" man="1"/>
    <brk id="190" max="59" man="1"/>
    <brk id="207" max="5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20"/>
  <sheetViews>
    <sheetView view="pageBreakPreview" zoomScaleSheetLayoutView="100" workbookViewId="0">
      <selection sqref="A1:BE1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58" t="s">
        <v>936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</row>
    <row r="2" spans="1:57" ht="28.5" customHeight="1">
      <c r="A2" s="426" t="s">
        <v>476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8"/>
      <c r="AN2" s="618"/>
      <c r="AO2" s="618"/>
      <c r="AP2" s="618"/>
      <c r="AQ2" s="618"/>
      <c r="AR2" s="618"/>
      <c r="AS2" s="618"/>
      <c r="AT2" s="618"/>
      <c r="AU2" s="618"/>
      <c r="AV2" s="618"/>
      <c r="AW2" s="618"/>
      <c r="AX2" s="618"/>
      <c r="AY2" s="618"/>
      <c r="AZ2" s="618"/>
      <c r="BA2" s="618"/>
      <c r="BB2" s="618"/>
      <c r="BC2" s="618"/>
      <c r="BD2" s="618"/>
      <c r="BE2" s="619"/>
    </row>
    <row r="3" spans="1:57" ht="15" customHeight="1">
      <c r="A3" s="429" t="s">
        <v>557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20"/>
      <c r="BB3" s="620"/>
      <c r="BC3" s="620"/>
      <c r="BD3" s="620"/>
      <c r="BE3" s="621"/>
    </row>
    <row r="4" spans="1:57" ht="15.95" customHeight="1">
      <c r="A4" s="622" t="s">
        <v>444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  <c r="BB4" s="622"/>
      <c r="BC4" s="622"/>
      <c r="BD4" s="622"/>
      <c r="BE4" s="622"/>
    </row>
    <row r="5" spans="1:57" s="9" customFormat="1" ht="20.100000000000001" customHeight="1">
      <c r="A5" s="434" t="s">
        <v>441</v>
      </c>
      <c r="B5" s="434"/>
      <c r="C5" s="435" t="s">
        <v>465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 t="s">
        <v>466</v>
      </c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</row>
    <row r="6" spans="1:57" s="9" customFormat="1" ht="20.100000000000001" customHeight="1">
      <c r="A6" s="434"/>
      <c r="B6" s="434"/>
      <c r="C6" s="435" t="s">
        <v>551</v>
      </c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554" t="s">
        <v>562</v>
      </c>
      <c r="S6" s="437"/>
      <c r="T6" s="437"/>
      <c r="U6" s="437"/>
      <c r="V6" s="554" t="s">
        <v>563</v>
      </c>
      <c r="W6" s="437"/>
      <c r="X6" s="437"/>
      <c r="Y6" s="437"/>
      <c r="Z6" s="554" t="s">
        <v>550</v>
      </c>
      <c r="AA6" s="437"/>
      <c r="AB6" s="437"/>
      <c r="AC6" s="437"/>
      <c r="AD6" s="437" t="s">
        <v>551</v>
      </c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554" t="s">
        <v>562</v>
      </c>
      <c r="AU6" s="437"/>
      <c r="AV6" s="437"/>
      <c r="AW6" s="437"/>
      <c r="AX6" s="554" t="s">
        <v>563</v>
      </c>
      <c r="AY6" s="437"/>
      <c r="AZ6" s="437"/>
      <c r="BA6" s="437"/>
      <c r="BB6" s="554" t="s">
        <v>550</v>
      </c>
      <c r="BC6" s="437"/>
      <c r="BD6" s="437"/>
      <c r="BE6" s="437"/>
    </row>
    <row r="7" spans="1:57" s="9" customFormat="1" ht="12.75" customHeight="1">
      <c r="A7" s="612" t="s">
        <v>176</v>
      </c>
      <c r="B7" s="612"/>
      <c r="C7" s="613" t="s">
        <v>177</v>
      </c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 t="s">
        <v>178</v>
      </c>
      <c r="S7" s="613"/>
      <c r="T7" s="613"/>
      <c r="U7" s="613"/>
      <c r="V7" s="613" t="s">
        <v>175</v>
      </c>
      <c r="W7" s="613"/>
      <c r="X7" s="613"/>
      <c r="Y7" s="613"/>
      <c r="Z7" s="613" t="s">
        <v>440</v>
      </c>
      <c r="AA7" s="613"/>
      <c r="AB7" s="613"/>
      <c r="AC7" s="613"/>
      <c r="AD7" s="613" t="s">
        <v>567</v>
      </c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 t="s">
        <v>568</v>
      </c>
      <c r="AU7" s="613"/>
      <c r="AV7" s="613"/>
      <c r="AW7" s="613"/>
      <c r="AX7" s="613" t="s">
        <v>582</v>
      </c>
      <c r="AY7" s="613"/>
      <c r="AZ7" s="613"/>
      <c r="BA7" s="613"/>
      <c r="BB7" s="613" t="s">
        <v>583</v>
      </c>
      <c r="BC7" s="613"/>
      <c r="BD7" s="613"/>
      <c r="BE7" s="613"/>
    </row>
    <row r="8" spans="1:57" s="9" customFormat="1" ht="20.100000000000001" customHeight="1">
      <c r="A8" s="591" t="s">
        <v>0</v>
      </c>
      <c r="B8" s="592"/>
      <c r="C8" s="593" t="s">
        <v>919</v>
      </c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4">
        <v>46000</v>
      </c>
      <c r="S8" s="594"/>
      <c r="T8" s="594"/>
      <c r="U8" s="594"/>
      <c r="V8" s="594">
        <v>0</v>
      </c>
      <c r="W8" s="594"/>
      <c r="X8" s="594"/>
      <c r="Y8" s="594"/>
      <c r="Z8" s="594">
        <v>46000</v>
      </c>
      <c r="AA8" s="594"/>
      <c r="AB8" s="594"/>
      <c r="AC8" s="594"/>
      <c r="AD8" s="593" t="s">
        <v>925</v>
      </c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5">
        <v>10000</v>
      </c>
      <c r="AU8" s="595"/>
      <c r="AV8" s="595"/>
      <c r="AW8" s="595"/>
      <c r="AX8" s="595">
        <v>7000</v>
      </c>
      <c r="AY8" s="595"/>
      <c r="AZ8" s="595"/>
      <c r="BA8" s="595"/>
      <c r="BB8" s="595">
        <v>3000</v>
      </c>
      <c r="BC8" s="595"/>
      <c r="BD8" s="595"/>
      <c r="BE8" s="595"/>
    </row>
    <row r="9" spans="1:57" s="9" customFormat="1" ht="20.100000000000001" customHeight="1">
      <c r="A9" s="591" t="s">
        <v>1</v>
      </c>
      <c r="B9" s="592"/>
      <c r="C9" s="593" t="s">
        <v>929</v>
      </c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4">
        <v>32688</v>
      </c>
      <c r="S9" s="594"/>
      <c r="T9" s="594"/>
      <c r="U9" s="594"/>
      <c r="V9" s="594">
        <v>32688</v>
      </c>
      <c r="W9" s="594"/>
      <c r="X9" s="594"/>
      <c r="Y9" s="594"/>
      <c r="Z9" s="580">
        <v>0</v>
      </c>
      <c r="AA9" s="581"/>
      <c r="AB9" s="581"/>
      <c r="AC9" s="582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</row>
    <row r="10" spans="1:57" s="9" customFormat="1" ht="20.100000000000001" customHeight="1">
      <c r="A10" s="591" t="s">
        <v>2</v>
      </c>
      <c r="B10" s="592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4"/>
      <c r="S10" s="594"/>
      <c r="T10" s="594"/>
      <c r="U10" s="594"/>
      <c r="V10" s="594"/>
      <c r="W10" s="594"/>
      <c r="X10" s="594"/>
      <c r="Y10" s="594"/>
      <c r="Z10" s="580"/>
      <c r="AA10" s="581"/>
      <c r="AB10" s="581"/>
      <c r="AC10" s="582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5"/>
      <c r="AU10" s="595"/>
      <c r="AV10" s="595"/>
      <c r="AW10" s="595"/>
      <c r="AX10" s="595"/>
      <c r="AY10" s="595"/>
      <c r="AZ10" s="595"/>
      <c r="BA10" s="595"/>
      <c r="BB10" s="571"/>
      <c r="BC10" s="572"/>
      <c r="BD10" s="572"/>
      <c r="BE10" s="573"/>
    </row>
    <row r="11" spans="1:57" s="9" customFormat="1" ht="20.100000000000001" customHeight="1">
      <c r="A11" s="591" t="s">
        <v>3</v>
      </c>
      <c r="B11" s="592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4"/>
      <c r="S11" s="594"/>
      <c r="T11" s="594"/>
      <c r="U11" s="594"/>
      <c r="V11" s="594"/>
      <c r="W11" s="594"/>
      <c r="X11" s="594"/>
      <c r="Y11" s="594"/>
      <c r="Z11" s="580"/>
      <c r="AA11" s="581"/>
      <c r="AB11" s="581"/>
      <c r="AC11" s="582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5"/>
      <c r="AU11" s="595"/>
      <c r="AV11" s="595"/>
      <c r="AW11" s="595"/>
      <c r="AX11" s="595"/>
      <c r="AY11" s="595"/>
      <c r="AZ11" s="595"/>
      <c r="BA11" s="595"/>
      <c r="BB11" s="571"/>
      <c r="BC11" s="572"/>
      <c r="BD11" s="572"/>
      <c r="BE11" s="573"/>
    </row>
    <row r="12" spans="1:57" s="9" customFormat="1" ht="20.100000000000001" customHeight="1">
      <c r="A12" s="591" t="s">
        <v>4</v>
      </c>
      <c r="B12" s="592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4"/>
      <c r="S12" s="594"/>
      <c r="T12" s="594"/>
      <c r="U12" s="594"/>
      <c r="V12" s="594"/>
      <c r="W12" s="594"/>
      <c r="X12" s="594"/>
      <c r="Y12" s="594"/>
      <c r="Z12" s="580"/>
      <c r="AA12" s="581"/>
      <c r="AB12" s="581"/>
      <c r="AC12" s="582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3"/>
      <c r="AT12" s="595"/>
      <c r="AU12" s="595"/>
      <c r="AV12" s="595"/>
      <c r="AW12" s="595"/>
      <c r="AX12" s="595"/>
      <c r="AY12" s="595"/>
      <c r="AZ12" s="595"/>
      <c r="BA12" s="595"/>
      <c r="BB12" s="571"/>
      <c r="BC12" s="572"/>
      <c r="BD12" s="572"/>
      <c r="BE12" s="573"/>
    </row>
    <row r="13" spans="1:57" s="9" customFormat="1" ht="20.100000000000001" customHeight="1">
      <c r="A13" s="587" t="s">
        <v>5</v>
      </c>
      <c r="B13" s="588"/>
      <c r="C13" s="589" t="s">
        <v>556</v>
      </c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90">
        <f>SUM(R8:U12)</f>
        <v>78688</v>
      </c>
      <c r="S13" s="590"/>
      <c r="T13" s="590"/>
      <c r="U13" s="590"/>
      <c r="V13" s="590">
        <f>SUM(V8:Y12)</f>
        <v>32688</v>
      </c>
      <c r="W13" s="590"/>
      <c r="X13" s="590"/>
      <c r="Y13" s="590"/>
      <c r="Z13" s="583">
        <f t="shared" ref="Z13" si="0">R13-V13</f>
        <v>46000</v>
      </c>
      <c r="AA13" s="584"/>
      <c r="AB13" s="584"/>
      <c r="AC13" s="585"/>
      <c r="AD13" s="603" t="s">
        <v>564</v>
      </c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5"/>
      <c r="AT13" s="508">
        <f>SUM(AT8:AW12)</f>
        <v>10000</v>
      </c>
      <c r="AU13" s="508"/>
      <c r="AV13" s="508"/>
      <c r="AW13" s="508"/>
      <c r="AX13" s="508">
        <f>SUM(AX8:BA12)</f>
        <v>7000</v>
      </c>
      <c r="AY13" s="508"/>
      <c r="AZ13" s="508"/>
      <c r="BA13" s="508"/>
      <c r="BB13" s="606">
        <f t="shared" ref="BB13" si="1">AT13-AX13</f>
        <v>3000</v>
      </c>
      <c r="BC13" s="607"/>
      <c r="BD13" s="607"/>
      <c r="BE13" s="608"/>
    </row>
    <row r="14" spans="1:57" s="9" customFormat="1" ht="20.100000000000001" customHeight="1">
      <c r="A14" s="586" t="s">
        <v>444</v>
      </c>
      <c r="B14" s="586"/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s="9" customFormat="1" ht="20.100000000000001" customHeight="1">
      <c r="A15" s="434" t="s">
        <v>441</v>
      </c>
      <c r="B15" s="434"/>
      <c r="C15" s="577" t="s">
        <v>558</v>
      </c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9"/>
      <c r="Z15" s="10"/>
      <c r="AA15" s="10"/>
      <c r="AB15" s="10"/>
      <c r="AC15" s="10"/>
      <c r="AD15" s="623"/>
      <c r="AE15" s="623"/>
      <c r="AF15" s="623"/>
      <c r="AG15" s="623"/>
      <c r="AH15" s="623"/>
      <c r="AI15" s="623"/>
      <c r="AJ15" s="623"/>
      <c r="AK15" s="623"/>
      <c r="AL15" s="623"/>
      <c r="AM15" s="623"/>
      <c r="AN15" s="623"/>
      <c r="AO15" s="623"/>
      <c r="AP15" s="623"/>
      <c r="AQ15" s="623"/>
      <c r="AR15" s="623"/>
      <c r="AS15" s="623"/>
      <c r="AT15" s="623"/>
      <c r="AU15" s="623"/>
      <c r="AV15" s="623"/>
      <c r="AW15" s="623"/>
      <c r="AX15" s="623"/>
      <c r="AY15" s="623"/>
      <c r="AZ15" s="623"/>
      <c r="BA15" s="623"/>
      <c r="BB15" s="623"/>
      <c r="BC15" s="623"/>
      <c r="BD15" s="623"/>
      <c r="BE15" s="623"/>
    </row>
    <row r="16" spans="1:57" s="9" customFormat="1" ht="20.100000000000001" customHeight="1">
      <c r="A16" s="434"/>
      <c r="B16" s="434"/>
      <c r="C16" s="435" t="s">
        <v>551</v>
      </c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574" t="s">
        <v>561</v>
      </c>
      <c r="S16" s="575"/>
      <c r="T16" s="575"/>
      <c r="U16" s="575"/>
      <c r="V16" s="575"/>
      <c r="W16" s="575"/>
      <c r="X16" s="575"/>
      <c r="Y16" s="576"/>
      <c r="Z16" s="614"/>
      <c r="AA16" s="615"/>
      <c r="AB16" s="615"/>
      <c r="AC16" s="615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7"/>
      <c r="AU16" s="616"/>
      <c r="AV16" s="616"/>
      <c r="AW16" s="616"/>
      <c r="AX16" s="617"/>
      <c r="AY16" s="616"/>
      <c r="AZ16" s="616"/>
      <c r="BA16" s="616"/>
      <c r="BB16" s="617"/>
      <c r="BC16" s="616"/>
      <c r="BD16" s="616"/>
      <c r="BE16" s="616"/>
    </row>
    <row r="17" spans="1:57" s="9" customFormat="1" ht="12.75" customHeight="1">
      <c r="A17" s="612" t="s">
        <v>176</v>
      </c>
      <c r="B17" s="612"/>
      <c r="C17" s="613" t="s">
        <v>177</v>
      </c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421" t="s">
        <v>178</v>
      </c>
      <c r="S17" s="422"/>
      <c r="T17" s="422"/>
      <c r="U17" s="422"/>
      <c r="V17" s="422"/>
      <c r="W17" s="422"/>
      <c r="X17" s="422"/>
      <c r="Y17" s="423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610"/>
      <c r="AL17" s="610"/>
      <c r="AM17" s="610"/>
      <c r="AN17" s="610"/>
      <c r="AO17" s="610"/>
      <c r="AP17" s="610"/>
      <c r="AQ17" s="610"/>
      <c r="AR17" s="610"/>
      <c r="AS17" s="610"/>
      <c r="AT17" s="610"/>
      <c r="AU17" s="610"/>
      <c r="AV17" s="610"/>
      <c r="AW17" s="610"/>
      <c r="AX17" s="610"/>
      <c r="AY17" s="610"/>
      <c r="AZ17" s="610"/>
      <c r="BA17" s="610"/>
      <c r="BB17" s="610"/>
      <c r="BC17" s="610"/>
      <c r="BD17" s="610"/>
      <c r="BE17" s="610"/>
    </row>
    <row r="18" spans="1:57" s="9" customFormat="1" ht="20.100000000000001" customHeight="1">
      <c r="A18" s="591" t="s">
        <v>0</v>
      </c>
      <c r="B18" s="592"/>
      <c r="C18" s="593" t="s">
        <v>559</v>
      </c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80">
        <v>894</v>
      </c>
      <c r="S18" s="581"/>
      <c r="T18" s="581"/>
      <c r="U18" s="581"/>
      <c r="V18" s="581"/>
      <c r="W18" s="581"/>
      <c r="X18" s="581"/>
      <c r="Y18" s="582"/>
      <c r="Z18" s="611"/>
      <c r="AA18" s="611"/>
      <c r="AB18" s="611"/>
      <c r="AC18" s="611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609"/>
      <c r="AU18" s="609"/>
      <c r="AV18" s="609"/>
      <c r="AW18" s="609"/>
      <c r="AX18" s="609"/>
      <c r="AY18" s="609"/>
      <c r="AZ18" s="609"/>
      <c r="BA18" s="609"/>
      <c r="BB18" s="609"/>
      <c r="BC18" s="609"/>
      <c r="BD18" s="609"/>
      <c r="BE18" s="609"/>
    </row>
    <row r="19" spans="1:57" s="12" customFormat="1" ht="20.100000000000001" customHeight="1">
      <c r="A19" s="587" t="s">
        <v>1</v>
      </c>
      <c r="B19" s="588"/>
      <c r="C19" s="589" t="s">
        <v>560</v>
      </c>
      <c r="D19" s="589"/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3">
        <f>SUM(R18)</f>
        <v>894</v>
      </c>
      <c r="S19" s="584"/>
      <c r="T19" s="584"/>
      <c r="U19" s="584"/>
      <c r="V19" s="584"/>
      <c r="W19" s="584"/>
      <c r="X19" s="584"/>
      <c r="Y19" s="585"/>
      <c r="Z19" s="602"/>
      <c r="AA19" s="602"/>
      <c r="AB19" s="602"/>
      <c r="AC19" s="602"/>
      <c r="AD19" s="596"/>
      <c r="AE19" s="596"/>
      <c r="AF19" s="596"/>
      <c r="AG19" s="596"/>
      <c r="AH19" s="596"/>
      <c r="AI19" s="596"/>
      <c r="AJ19" s="596"/>
      <c r="AK19" s="596"/>
      <c r="AL19" s="596"/>
      <c r="AM19" s="596"/>
      <c r="AN19" s="596"/>
      <c r="AO19" s="596"/>
      <c r="AP19" s="596"/>
      <c r="AQ19" s="596"/>
      <c r="AR19" s="596"/>
      <c r="AS19" s="596"/>
      <c r="AT19" s="597"/>
      <c r="AU19" s="597"/>
      <c r="AV19" s="597"/>
      <c r="AW19" s="597"/>
      <c r="AX19" s="597"/>
      <c r="AY19" s="597"/>
      <c r="AZ19" s="597"/>
      <c r="BA19" s="597"/>
      <c r="BB19" s="597"/>
      <c r="BC19" s="597"/>
      <c r="BD19" s="597"/>
      <c r="BE19" s="597"/>
    </row>
    <row r="20" spans="1:57" ht="20.100000000000001" customHeight="1">
      <c r="A20" s="600"/>
      <c r="B20" s="600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8"/>
      <c r="AT20" s="599"/>
      <c r="AU20" s="599"/>
      <c r="AV20" s="599"/>
      <c r="AW20" s="599"/>
      <c r="AX20" s="599"/>
      <c r="AY20" s="599"/>
      <c r="AZ20" s="599"/>
      <c r="BA20" s="599"/>
      <c r="BB20" s="599"/>
      <c r="BC20" s="599"/>
      <c r="BD20" s="599"/>
      <c r="BE20" s="599"/>
    </row>
  </sheetData>
  <mergeCells count="122">
    <mergeCell ref="AX16:BA16"/>
    <mergeCell ref="BB16:BE16"/>
    <mergeCell ref="A1:BE1"/>
    <mergeCell ref="A2:BE2"/>
    <mergeCell ref="A3:BE3"/>
    <mergeCell ref="A4:BE4"/>
    <mergeCell ref="A15:B16"/>
    <mergeCell ref="AD15:BE15"/>
    <mergeCell ref="C16:Q16"/>
    <mergeCell ref="BB6:BE6"/>
    <mergeCell ref="A7:B7"/>
    <mergeCell ref="C7:Q7"/>
    <mergeCell ref="R7:U7"/>
    <mergeCell ref="V7:Y7"/>
    <mergeCell ref="Z7:AC7"/>
    <mergeCell ref="AD7:AS7"/>
    <mergeCell ref="AT7:AW7"/>
    <mergeCell ref="AX7:BA7"/>
    <mergeCell ref="BB7:BE7"/>
    <mergeCell ref="A5:B6"/>
    <mergeCell ref="C5:AC5"/>
    <mergeCell ref="AD5:BE5"/>
    <mergeCell ref="C6:Q6"/>
    <mergeCell ref="R6:U6"/>
    <mergeCell ref="A19:B19"/>
    <mergeCell ref="C19:Q19"/>
    <mergeCell ref="Z19:AC19"/>
    <mergeCell ref="AD13:AS13"/>
    <mergeCell ref="AT13:AW13"/>
    <mergeCell ref="AX13:BA13"/>
    <mergeCell ref="BB13:BE13"/>
    <mergeCell ref="AX18:BA18"/>
    <mergeCell ref="BB18:BE18"/>
    <mergeCell ref="BB17:BE17"/>
    <mergeCell ref="A18:B18"/>
    <mergeCell ref="C18:Q18"/>
    <mergeCell ref="Z18:AC18"/>
    <mergeCell ref="AD18:AS18"/>
    <mergeCell ref="AT18:AW18"/>
    <mergeCell ref="A17:B17"/>
    <mergeCell ref="C17:Q17"/>
    <mergeCell ref="Z17:AC17"/>
    <mergeCell ref="AD17:AS17"/>
    <mergeCell ref="AT17:AW17"/>
    <mergeCell ref="AX17:BA17"/>
    <mergeCell ref="Z16:AC16"/>
    <mergeCell ref="AD16:AS16"/>
    <mergeCell ref="AT16:AW16"/>
    <mergeCell ref="AD20:AR20"/>
    <mergeCell ref="AT20:AW20"/>
    <mergeCell ref="AX20:BA20"/>
    <mergeCell ref="BB20:BE20"/>
    <mergeCell ref="A20:B20"/>
    <mergeCell ref="C20:Q20"/>
    <mergeCell ref="R20:U20"/>
    <mergeCell ref="V20:Y20"/>
    <mergeCell ref="Z20:AC20"/>
    <mergeCell ref="V6:Y6"/>
    <mergeCell ref="Z6:AC6"/>
    <mergeCell ref="AD6:AS6"/>
    <mergeCell ref="AT6:AW6"/>
    <mergeCell ref="AX6:BA6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8:B8"/>
    <mergeCell ref="C8:Q8"/>
    <mergeCell ref="R8:U8"/>
    <mergeCell ref="V8:Y8"/>
    <mergeCell ref="Z8:AC8"/>
    <mergeCell ref="AD8:AS8"/>
    <mergeCell ref="AX9:BA9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D10:AS10"/>
    <mergeCell ref="AT10:AW10"/>
    <mergeCell ref="AX10:BA10"/>
    <mergeCell ref="BB12:BE12"/>
    <mergeCell ref="R16:Y16"/>
    <mergeCell ref="R17:Y17"/>
    <mergeCell ref="C15:Y15"/>
    <mergeCell ref="R18:Y18"/>
    <mergeCell ref="R19:Y19"/>
    <mergeCell ref="A14:Y14"/>
    <mergeCell ref="A13:B13"/>
    <mergeCell ref="C13:Q13"/>
    <mergeCell ref="R13:U13"/>
    <mergeCell ref="V13:Y13"/>
    <mergeCell ref="Z13:AC13"/>
    <mergeCell ref="A12:B12"/>
    <mergeCell ref="C12:Q12"/>
    <mergeCell ref="R12:U12"/>
    <mergeCell ref="V12:Y12"/>
    <mergeCell ref="Z12:AC12"/>
    <mergeCell ref="AD12:AS12"/>
    <mergeCell ref="AT12:AW12"/>
    <mergeCell ref="AX12:BA12"/>
    <mergeCell ref="AD19:AS19"/>
    <mergeCell ref="AT19:AW19"/>
    <mergeCell ref="AX19:BA19"/>
    <mergeCell ref="BB19:BE19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4"/>
  <sheetViews>
    <sheetView view="pageBreakPreview" zoomScaleSheetLayoutView="100" workbookViewId="0">
      <selection sqref="A1:BE1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58" t="s">
        <v>937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</row>
    <row r="2" spans="1:57" ht="28.5" customHeight="1">
      <c r="A2" s="426" t="s">
        <v>522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8"/>
      <c r="AN2" s="618"/>
      <c r="AO2" s="618"/>
      <c r="AP2" s="618"/>
      <c r="AQ2" s="618"/>
      <c r="AR2" s="618"/>
      <c r="AS2" s="618"/>
      <c r="AT2" s="618"/>
      <c r="AU2" s="618"/>
      <c r="AV2" s="618"/>
      <c r="AW2" s="618"/>
      <c r="AX2" s="618"/>
      <c r="AY2" s="618"/>
      <c r="AZ2" s="618"/>
      <c r="BA2" s="618"/>
      <c r="BB2" s="618"/>
      <c r="BC2" s="618"/>
      <c r="BD2" s="618"/>
      <c r="BE2" s="619"/>
    </row>
    <row r="3" spans="1:57" ht="15" customHeight="1">
      <c r="A3" s="429" t="s">
        <v>588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20"/>
      <c r="BB3" s="620"/>
      <c r="BC3" s="620"/>
      <c r="BD3" s="620"/>
      <c r="BE3" s="621"/>
    </row>
    <row r="4" spans="1:57" ht="15.95" customHeight="1">
      <c r="A4" s="622" t="s">
        <v>444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  <c r="BB4" s="622"/>
      <c r="BC4" s="622"/>
      <c r="BD4" s="622"/>
      <c r="BE4" s="622"/>
    </row>
    <row r="5" spans="1:57" s="9" customFormat="1" ht="20.100000000000001" customHeight="1">
      <c r="A5" s="434" t="s">
        <v>441</v>
      </c>
      <c r="B5" s="434"/>
      <c r="C5" s="435" t="s">
        <v>465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 t="s">
        <v>466</v>
      </c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</row>
    <row r="6" spans="1:57" s="9" customFormat="1" ht="20.100000000000001" customHeight="1">
      <c r="A6" s="434"/>
      <c r="B6" s="434"/>
      <c r="C6" s="435" t="s">
        <v>551</v>
      </c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554" t="s">
        <v>562</v>
      </c>
      <c r="S6" s="437"/>
      <c r="T6" s="437"/>
      <c r="U6" s="437"/>
      <c r="V6" s="554" t="s">
        <v>563</v>
      </c>
      <c r="W6" s="437"/>
      <c r="X6" s="437"/>
      <c r="Y6" s="437"/>
      <c r="Z6" s="554" t="s">
        <v>550</v>
      </c>
      <c r="AA6" s="437"/>
      <c r="AB6" s="437"/>
      <c r="AC6" s="437"/>
      <c r="AD6" s="437" t="s">
        <v>551</v>
      </c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554" t="s">
        <v>562</v>
      </c>
      <c r="AU6" s="437"/>
      <c r="AV6" s="437"/>
      <c r="AW6" s="437"/>
      <c r="AX6" s="554" t="s">
        <v>563</v>
      </c>
      <c r="AY6" s="437"/>
      <c r="AZ6" s="437"/>
      <c r="BA6" s="437"/>
      <c r="BB6" s="554" t="s">
        <v>550</v>
      </c>
      <c r="BC6" s="437"/>
      <c r="BD6" s="437"/>
      <c r="BE6" s="437"/>
    </row>
    <row r="7" spans="1:57" s="9" customFormat="1" ht="12.75" customHeight="1">
      <c r="A7" s="612" t="s">
        <v>176</v>
      </c>
      <c r="B7" s="612"/>
      <c r="C7" s="613" t="s">
        <v>177</v>
      </c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 t="s">
        <v>178</v>
      </c>
      <c r="S7" s="613"/>
      <c r="T7" s="613"/>
      <c r="U7" s="613"/>
      <c r="V7" s="613" t="s">
        <v>175</v>
      </c>
      <c r="W7" s="613"/>
      <c r="X7" s="613"/>
      <c r="Y7" s="613"/>
      <c r="Z7" s="613" t="s">
        <v>440</v>
      </c>
      <c r="AA7" s="613"/>
      <c r="AB7" s="613"/>
      <c r="AC7" s="613"/>
      <c r="AD7" s="613" t="s">
        <v>567</v>
      </c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 t="s">
        <v>568</v>
      </c>
      <c r="AU7" s="613"/>
      <c r="AV7" s="613"/>
      <c r="AW7" s="613"/>
      <c r="AX7" s="613" t="s">
        <v>582</v>
      </c>
      <c r="AY7" s="613"/>
      <c r="AZ7" s="613"/>
      <c r="BA7" s="613"/>
      <c r="BB7" s="613" t="s">
        <v>583</v>
      </c>
      <c r="BC7" s="613"/>
      <c r="BD7" s="613"/>
      <c r="BE7" s="613"/>
    </row>
    <row r="8" spans="1:57" s="9" customFormat="1" ht="20.100000000000001" customHeight="1">
      <c r="A8" s="591" t="s">
        <v>0</v>
      </c>
      <c r="B8" s="592"/>
      <c r="C8" s="593" t="s">
        <v>905</v>
      </c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4">
        <v>227</v>
      </c>
      <c r="S8" s="594"/>
      <c r="T8" s="594"/>
      <c r="U8" s="594"/>
      <c r="V8" s="594">
        <v>0</v>
      </c>
      <c r="W8" s="594"/>
      <c r="X8" s="594"/>
      <c r="Y8" s="594"/>
      <c r="Z8" s="594">
        <v>227</v>
      </c>
      <c r="AA8" s="594"/>
      <c r="AB8" s="594"/>
      <c r="AC8" s="594"/>
      <c r="AD8" s="593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</row>
    <row r="9" spans="1:57" s="9" customFormat="1" ht="20.100000000000001" customHeight="1">
      <c r="A9" s="591" t="s">
        <v>1</v>
      </c>
      <c r="B9" s="592"/>
      <c r="C9" s="593" t="s">
        <v>906</v>
      </c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4">
        <v>400</v>
      </c>
      <c r="S9" s="594"/>
      <c r="T9" s="594"/>
      <c r="U9" s="594"/>
      <c r="V9" s="594">
        <v>0</v>
      </c>
      <c r="W9" s="594"/>
      <c r="X9" s="594"/>
      <c r="Y9" s="594"/>
      <c r="Z9" s="580">
        <v>400</v>
      </c>
      <c r="AA9" s="581"/>
      <c r="AB9" s="581"/>
      <c r="AC9" s="582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</row>
    <row r="10" spans="1:57" s="9" customFormat="1" ht="20.100000000000001" customHeight="1">
      <c r="A10" s="591" t="s">
        <v>2</v>
      </c>
      <c r="B10" s="592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4"/>
      <c r="S10" s="594"/>
      <c r="T10" s="594"/>
      <c r="U10" s="594"/>
      <c r="V10" s="594"/>
      <c r="W10" s="594"/>
      <c r="X10" s="594"/>
      <c r="Y10" s="594"/>
      <c r="Z10" s="580"/>
      <c r="AA10" s="581"/>
      <c r="AB10" s="581"/>
      <c r="AC10" s="582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5"/>
      <c r="AU10" s="595"/>
      <c r="AV10" s="595"/>
      <c r="AW10" s="595"/>
      <c r="AX10" s="595"/>
      <c r="AY10" s="595"/>
      <c r="AZ10" s="595"/>
      <c r="BA10" s="595"/>
      <c r="BB10" s="571"/>
      <c r="BC10" s="572"/>
      <c r="BD10" s="572"/>
      <c r="BE10" s="573"/>
    </row>
    <row r="11" spans="1:57" s="9" customFormat="1" ht="20.100000000000001" customHeight="1">
      <c r="A11" s="591" t="s">
        <v>3</v>
      </c>
      <c r="B11" s="592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4"/>
      <c r="S11" s="594"/>
      <c r="T11" s="594"/>
      <c r="U11" s="594"/>
      <c r="V11" s="594"/>
      <c r="W11" s="594"/>
      <c r="X11" s="594"/>
      <c r="Y11" s="594"/>
      <c r="Z11" s="580"/>
      <c r="AA11" s="581"/>
      <c r="AB11" s="581"/>
      <c r="AC11" s="582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5"/>
      <c r="AU11" s="595"/>
      <c r="AV11" s="595"/>
      <c r="AW11" s="595"/>
      <c r="AX11" s="595"/>
      <c r="AY11" s="595"/>
      <c r="AZ11" s="595"/>
      <c r="BA11" s="595"/>
      <c r="BB11" s="571"/>
      <c r="BC11" s="572"/>
      <c r="BD11" s="572"/>
      <c r="BE11" s="573"/>
    </row>
    <row r="12" spans="1:57" s="9" customFormat="1" ht="20.100000000000001" customHeight="1">
      <c r="A12" s="591" t="s">
        <v>4</v>
      </c>
      <c r="B12" s="592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4"/>
      <c r="S12" s="594"/>
      <c r="T12" s="594"/>
      <c r="U12" s="594"/>
      <c r="V12" s="594"/>
      <c r="W12" s="594"/>
      <c r="X12" s="594"/>
      <c r="Y12" s="594"/>
      <c r="Z12" s="580"/>
      <c r="AA12" s="581"/>
      <c r="AB12" s="581"/>
      <c r="AC12" s="582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3"/>
      <c r="AT12" s="595"/>
      <c r="AU12" s="595"/>
      <c r="AV12" s="595"/>
      <c r="AW12" s="595"/>
      <c r="AX12" s="595"/>
      <c r="AY12" s="595"/>
      <c r="AZ12" s="595"/>
      <c r="BA12" s="595"/>
      <c r="BB12" s="571"/>
      <c r="BC12" s="572"/>
      <c r="BD12" s="572"/>
      <c r="BE12" s="573"/>
    </row>
    <row r="13" spans="1:57" s="9" customFormat="1" ht="20.100000000000001" customHeight="1">
      <c r="A13" s="587" t="s">
        <v>5</v>
      </c>
      <c r="B13" s="588"/>
      <c r="C13" s="589" t="s">
        <v>556</v>
      </c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90">
        <f>SUM(R8:U12)</f>
        <v>627</v>
      </c>
      <c r="S13" s="590"/>
      <c r="T13" s="590"/>
      <c r="U13" s="590"/>
      <c r="V13" s="590">
        <f>SUM(V8:Y12)</f>
        <v>0</v>
      </c>
      <c r="W13" s="590"/>
      <c r="X13" s="590"/>
      <c r="Y13" s="590"/>
      <c r="Z13" s="583">
        <f t="shared" ref="Z13" si="0">R13-V13</f>
        <v>627</v>
      </c>
      <c r="AA13" s="584"/>
      <c r="AB13" s="584"/>
      <c r="AC13" s="585"/>
      <c r="AD13" s="603" t="s">
        <v>564</v>
      </c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5"/>
      <c r="AT13" s="508">
        <f>SUM(AT8:AW12)</f>
        <v>0</v>
      </c>
      <c r="AU13" s="508"/>
      <c r="AV13" s="508"/>
      <c r="AW13" s="508"/>
      <c r="AX13" s="508">
        <f>SUM(AX8:BA12)</f>
        <v>0</v>
      </c>
      <c r="AY13" s="508"/>
      <c r="AZ13" s="508"/>
      <c r="BA13" s="508"/>
      <c r="BB13" s="606">
        <f t="shared" ref="BB13" si="1">AT13-AX13</f>
        <v>0</v>
      </c>
      <c r="BC13" s="607"/>
      <c r="BD13" s="607"/>
      <c r="BE13" s="608"/>
    </row>
    <row r="14" spans="1:57" ht="20.100000000000001" customHeight="1">
      <c r="A14" s="600"/>
      <c r="B14" s="600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8"/>
      <c r="AR14" s="598"/>
      <c r="AS14" s="29"/>
      <c r="AT14" s="599"/>
      <c r="AU14" s="599"/>
      <c r="AV14" s="599"/>
      <c r="AW14" s="599"/>
      <c r="AX14" s="599"/>
      <c r="AY14" s="599"/>
      <c r="AZ14" s="599"/>
      <c r="BA14" s="599"/>
      <c r="BB14" s="599"/>
      <c r="BC14" s="599"/>
      <c r="BD14" s="599"/>
      <c r="BE14" s="599"/>
    </row>
  </sheetData>
  <mergeCells count="87"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X13:BA13"/>
    <mergeCell ref="BB13:BE13"/>
    <mergeCell ref="AT12:AW12"/>
    <mergeCell ref="AX12:BA12"/>
    <mergeCell ref="BB12:BE12"/>
    <mergeCell ref="AD13:AS13"/>
    <mergeCell ref="AT13:AW13"/>
    <mergeCell ref="A12:B12"/>
    <mergeCell ref="C12:Q12"/>
    <mergeCell ref="R12:U12"/>
    <mergeCell ref="V12:Y12"/>
    <mergeCell ref="Z12:AC12"/>
    <mergeCell ref="AD12:AS12"/>
    <mergeCell ref="A13:B13"/>
    <mergeCell ref="C13:Q13"/>
    <mergeCell ref="R13:U13"/>
    <mergeCell ref="V13:Y13"/>
    <mergeCell ref="Z13:AC13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4"/>
  <sheetViews>
    <sheetView view="pageBreakPreview" zoomScaleSheetLayoutView="100" workbookViewId="0">
      <selection sqref="A1:BE1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58" t="s">
        <v>938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</row>
    <row r="2" spans="1:57" ht="28.5" customHeight="1">
      <c r="A2" s="426" t="s">
        <v>507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8"/>
      <c r="AN2" s="618"/>
      <c r="AO2" s="618"/>
      <c r="AP2" s="618"/>
      <c r="AQ2" s="618"/>
      <c r="AR2" s="618"/>
      <c r="AS2" s="618"/>
      <c r="AT2" s="618"/>
      <c r="AU2" s="618"/>
      <c r="AV2" s="618"/>
      <c r="AW2" s="618"/>
      <c r="AX2" s="618"/>
      <c r="AY2" s="618"/>
      <c r="AZ2" s="618"/>
      <c r="BA2" s="618"/>
      <c r="BB2" s="618"/>
      <c r="BC2" s="618"/>
      <c r="BD2" s="618"/>
      <c r="BE2" s="619"/>
    </row>
    <row r="3" spans="1:57" ht="15" customHeight="1">
      <c r="A3" s="429" t="s">
        <v>588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20"/>
      <c r="BB3" s="620"/>
      <c r="BC3" s="620"/>
      <c r="BD3" s="620"/>
      <c r="BE3" s="621"/>
    </row>
    <row r="4" spans="1:57" ht="15.95" customHeight="1">
      <c r="A4" s="622" t="s">
        <v>444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  <c r="BB4" s="622"/>
      <c r="BC4" s="622"/>
      <c r="BD4" s="622"/>
      <c r="BE4" s="622"/>
    </row>
    <row r="5" spans="1:57" s="9" customFormat="1" ht="20.100000000000001" customHeight="1">
      <c r="A5" s="434" t="s">
        <v>441</v>
      </c>
      <c r="B5" s="434"/>
      <c r="C5" s="435" t="s">
        <v>465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 t="s">
        <v>466</v>
      </c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</row>
    <row r="6" spans="1:57" s="9" customFormat="1" ht="20.100000000000001" customHeight="1">
      <c r="A6" s="434"/>
      <c r="B6" s="434"/>
      <c r="C6" s="435" t="s">
        <v>551</v>
      </c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554" t="s">
        <v>562</v>
      </c>
      <c r="S6" s="437"/>
      <c r="T6" s="437"/>
      <c r="U6" s="437"/>
      <c r="V6" s="554" t="s">
        <v>563</v>
      </c>
      <c r="W6" s="437"/>
      <c r="X6" s="437"/>
      <c r="Y6" s="437"/>
      <c r="Z6" s="554" t="s">
        <v>550</v>
      </c>
      <c r="AA6" s="437"/>
      <c r="AB6" s="437"/>
      <c r="AC6" s="437"/>
      <c r="AD6" s="437" t="s">
        <v>551</v>
      </c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554" t="s">
        <v>562</v>
      </c>
      <c r="AU6" s="437"/>
      <c r="AV6" s="437"/>
      <c r="AW6" s="437"/>
      <c r="AX6" s="554" t="s">
        <v>563</v>
      </c>
      <c r="AY6" s="437"/>
      <c r="AZ6" s="437"/>
      <c r="BA6" s="437"/>
      <c r="BB6" s="554" t="s">
        <v>550</v>
      </c>
      <c r="BC6" s="437"/>
      <c r="BD6" s="437"/>
      <c r="BE6" s="437"/>
    </row>
    <row r="7" spans="1:57" s="9" customFormat="1" ht="12.75" customHeight="1">
      <c r="A7" s="612" t="s">
        <v>176</v>
      </c>
      <c r="B7" s="612"/>
      <c r="C7" s="613" t="s">
        <v>177</v>
      </c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 t="s">
        <v>178</v>
      </c>
      <c r="S7" s="613"/>
      <c r="T7" s="613"/>
      <c r="U7" s="613"/>
      <c r="V7" s="613" t="s">
        <v>175</v>
      </c>
      <c r="W7" s="613"/>
      <c r="X7" s="613"/>
      <c r="Y7" s="613"/>
      <c r="Z7" s="613" t="s">
        <v>440</v>
      </c>
      <c r="AA7" s="613"/>
      <c r="AB7" s="613"/>
      <c r="AC7" s="613"/>
      <c r="AD7" s="613" t="s">
        <v>567</v>
      </c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 t="s">
        <v>568</v>
      </c>
      <c r="AU7" s="613"/>
      <c r="AV7" s="613"/>
      <c r="AW7" s="613"/>
      <c r="AX7" s="613" t="s">
        <v>582</v>
      </c>
      <c r="AY7" s="613"/>
      <c r="AZ7" s="613"/>
      <c r="BA7" s="613"/>
      <c r="BB7" s="613" t="s">
        <v>583</v>
      </c>
      <c r="BC7" s="613"/>
      <c r="BD7" s="613"/>
      <c r="BE7" s="613"/>
    </row>
    <row r="8" spans="1:57" s="9" customFormat="1" ht="20.100000000000001" customHeight="1">
      <c r="A8" s="591" t="s">
        <v>0</v>
      </c>
      <c r="B8" s="592"/>
      <c r="C8" s="593" t="s">
        <v>921</v>
      </c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4">
        <v>200</v>
      </c>
      <c r="S8" s="594"/>
      <c r="T8" s="594"/>
      <c r="U8" s="594"/>
      <c r="V8" s="594">
        <v>0</v>
      </c>
      <c r="W8" s="594"/>
      <c r="X8" s="594"/>
      <c r="Y8" s="594"/>
      <c r="Z8" s="594">
        <v>200</v>
      </c>
      <c r="AA8" s="594"/>
      <c r="AB8" s="594"/>
      <c r="AC8" s="594"/>
      <c r="AD8" s="593" t="s">
        <v>924</v>
      </c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5">
        <v>180</v>
      </c>
      <c r="AU8" s="595"/>
      <c r="AV8" s="595"/>
      <c r="AW8" s="595"/>
      <c r="AX8" s="595">
        <v>0</v>
      </c>
      <c r="AY8" s="595"/>
      <c r="AZ8" s="595"/>
      <c r="BA8" s="595"/>
      <c r="BB8" s="595">
        <v>180</v>
      </c>
      <c r="BC8" s="595"/>
      <c r="BD8" s="595"/>
      <c r="BE8" s="595"/>
    </row>
    <row r="9" spans="1:57" s="9" customFormat="1" ht="20.100000000000001" customHeight="1">
      <c r="A9" s="591" t="s">
        <v>1</v>
      </c>
      <c r="B9" s="592"/>
      <c r="C9" s="593" t="s">
        <v>922</v>
      </c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4">
        <v>40</v>
      </c>
      <c r="S9" s="594"/>
      <c r="T9" s="594"/>
      <c r="U9" s="594"/>
      <c r="V9" s="594">
        <v>0</v>
      </c>
      <c r="W9" s="594"/>
      <c r="X9" s="594"/>
      <c r="Y9" s="594"/>
      <c r="Z9" s="580">
        <v>40</v>
      </c>
      <c r="AA9" s="581"/>
      <c r="AB9" s="581"/>
      <c r="AC9" s="582"/>
      <c r="AD9" s="593" t="s">
        <v>928</v>
      </c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5">
        <v>434</v>
      </c>
      <c r="AU9" s="595"/>
      <c r="AV9" s="595"/>
      <c r="AW9" s="595"/>
      <c r="AX9" s="595">
        <v>0</v>
      </c>
      <c r="AY9" s="595"/>
      <c r="AZ9" s="595"/>
      <c r="BA9" s="595"/>
      <c r="BB9" s="595">
        <v>434</v>
      </c>
      <c r="BC9" s="595"/>
      <c r="BD9" s="595"/>
      <c r="BE9" s="595"/>
    </row>
    <row r="10" spans="1:57" s="9" customFormat="1" ht="20.100000000000001" customHeight="1">
      <c r="A10" s="591" t="s">
        <v>2</v>
      </c>
      <c r="B10" s="592"/>
      <c r="C10" s="593" t="s">
        <v>923</v>
      </c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4">
        <v>65</v>
      </c>
      <c r="S10" s="594"/>
      <c r="T10" s="594"/>
      <c r="U10" s="594"/>
      <c r="V10" s="594">
        <v>0</v>
      </c>
      <c r="W10" s="594"/>
      <c r="X10" s="594"/>
      <c r="Y10" s="594"/>
      <c r="Z10" s="580">
        <v>65</v>
      </c>
      <c r="AA10" s="581"/>
      <c r="AB10" s="581"/>
      <c r="AC10" s="582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5"/>
      <c r="AU10" s="595"/>
      <c r="AV10" s="595"/>
      <c r="AW10" s="595"/>
      <c r="AX10" s="595"/>
      <c r="AY10" s="595"/>
      <c r="AZ10" s="595"/>
      <c r="BA10" s="595"/>
      <c r="BB10" s="571"/>
      <c r="BC10" s="572"/>
      <c r="BD10" s="572"/>
      <c r="BE10" s="573"/>
    </row>
    <row r="11" spans="1:57" s="9" customFormat="1" ht="20.100000000000001" customHeight="1">
      <c r="A11" s="591" t="s">
        <v>3</v>
      </c>
      <c r="B11" s="592"/>
      <c r="C11" s="593" t="s">
        <v>926</v>
      </c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4">
        <v>218</v>
      </c>
      <c r="S11" s="594"/>
      <c r="T11" s="594"/>
      <c r="U11" s="594"/>
      <c r="V11" s="594">
        <v>0</v>
      </c>
      <c r="W11" s="594"/>
      <c r="X11" s="594"/>
      <c r="Y11" s="594"/>
      <c r="Z11" s="580">
        <v>218</v>
      </c>
      <c r="AA11" s="581"/>
      <c r="AB11" s="581"/>
      <c r="AC11" s="582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5"/>
      <c r="AU11" s="595"/>
      <c r="AV11" s="595"/>
      <c r="AW11" s="595"/>
      <c r="AX11" s="595"/>
      <c r="AY11" s="595"/>
      <c r="AZ11" s="595"/>
      <c r="BA11" s="595"/>
      <c r="BB11" s="571"/>
      <c r="BC11" s="572"/>
      <c r="BD11" s="572"/>
      <c r="BE11" s="573"/>
    </row>
    <row r="12" spans="1:57" s="9" customFormat="1" ht="20.100000000000001" customHeight="1">
      <c r="A12" s="591" t="s">
        <v>4</v>
      </c>
      <c r="B12" s="592"/>
      <c r="C12" s="593" t="s">
        <v>927</v>
      </c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4">
        <v>277</v>
      </c>
      <c r="S12" s="594"/>
      <c r="T12" s="594"/>
      <c r="U12" s="594"/>
      <c r="V12" s="594">
        <v>0</v>
      </c>
      <c r="W12" s="594"/>
      <c r="X12" s="594"/>
      <c r="Y12" s="594"/>
      <c r="Z12" s="580">
        <v>277</v>
      </c>
      <c r="AA12" s="581"/>
      <c r="AB12" s="581"/>
      <c r="AC12" s="582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3"/>
      <c r="AT12" s="595"/>
      <c r="AU12" s="595"/>
      <c r="AV12" s="595"/>
      <c r="AW12" s="595"/>
      <c r="AX12" s="595"/>
      <c r="AY12" s="595"/>
      <c r="AZ12" s="595"/>
      <c r="BA12" s="595"/>
      <c r="BB12" s="571"/>
      <c r="BC12" s="572"/>
      <c r="BD12" s="572"/>
      <c r="BE12" s="573"/>
    </row>
    <row r="13" spans="1:57" s="9" customFormat="1" ht="20.100000000000001" customHeight="1">
      <c r="A13" s="587" t="s">
        <v>5</v>
      </c>
      <c r="B13" s="588"/>
      <c r="C13" s="589" t="s">
        <v>556</v>
      </c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90">
        <f>SUM(R8:U12)</f>
        <v>800</v>
      </c>
      <c r="S13" s="590"/>
      <c r="T13" s="590"/>
      <c r="U13" s="590"/>
      <c r="V13" s="590">
        <f>SUM(V8:Y12)</f>
        <v>0</v>
      </c>
      <c r="W13" s="590"/>
      <c r="X13" s="590"/>
      <c r="Y13" s="590"/>
      <c r="Z13" s="583">
        <f t="shared" ref="Z13" si="0">R13-V13</f>
        <v>800</v>
      </c>
      <c r="AA13" s="584"/>
      <c r="AB13" s="584"/>
      <c r="AC13" s="585"/>
      <c r="AD13" s="603" t="s">
        <v>564</v>
      </c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5"/>
      <c r="AT13" s="508">
        <f>SUM(AT8:AW12)</f>
        <v>614</v>
      </c>
      <c r="AU13" s="508"/>
      <c r="AV13" s="508"/>
      <c r="AW13" s="508"/>
      <c r="AX13" s="508">
        <f>SUM(AX8:BA12)</f>
        <v>0</v>
      </c>
      <c r="AY13" s="508"/>
      <c r="AZ13" s="508"/>
      <c r="BA13" s="508"/>
      <c r="BB13" s="606">
        <f t="shared" ref="BB13" si="1">AT13-AX13</f>
        <v>614</v>
      </c>
      <c r="BC13" s="607"/>
      <c r="BD13" s="607"/>
      <c r="BE13" s="608"/>
    </row>
    <row r="14" spans="1:57" ht="20.100000000000001" customHeight="1">
      <c r="A14" s="600"/>
      <c r="B14" s="600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8"/>
      <c r="AR14" s="598"/>
      <c r="AS14" s="29"/>
      <c r="AT14" s="599"/>
      <c r="AU14" s="599"/>
      <c r="AV14" s="599"/>
      <c r="AW14" s="599"/>
      <c r="AX14" s="599"/>
      <c r="AY14" s="599"/>
      <c r="AZ14" s="599"/>
      <c r="BA14" s="599"/>
      <c r="BB14" s="599"/>
      <c r="BC14" s="599"/>
      <c r="BD14" s="599"/>
      <c r="BE14" s="599"/>
    </row>
  </sheetData>
  <mergeCells count="87"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94" fitToHeight="0" orientation="landscape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40</vt:i4>
      </vt:variant>
    </vt:vector>
  </HeadingPairs>
  <TitlesOfParts>
    <vt:vector size="60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'08'!Nyomtatási_cím</vt:lpstr>
      <vt:lpstr>'09'!Nyomtatási_cím</vt:lpstr>
      <vt:lpstr>'10'!Nyomtatási_cím</vt:lpstr>
      <vt:lpstr>'11'!Nyomtatási_cím</vt:lpstr>
      <vt:lpstr>'12'!Nyomtatási_cím</vt:lpstr>
      <vt:lpstr>'13'!Nyomtatási_cím</vt:lpstr>
      <vt:lpstr>'14'!Nyomtatási_cím</vt:lpstr>
      <vt:lpstr>'15'!Nyomtatási_cím</vt:lpstr>
      <vt:lpstr>'16'!Nyomtatási_cím</vt:lpstr>
      <vt:lpstr>'17'!Nyomtatási_cím</vt:lpstr>
      <vt:lpstr>'18'!Nyomtatási_cím</vt:lpstr>
      <vt:lpstr>'19'!Nyomtatási_cím</vt:lpstr>
      <vt:lpstr>'20'!Nyomtatási_cím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'20'!Nyomtatási_terület</vt:lpstr>
    </vt:vector>
  </TitlesOfParts>
  <Company>Őcsényi Közös Önkormányzati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subject/>
  <dc:creator>Horváth Gábor (gazd.ea. - Őcsényi Közös Önk. Hivatal)</dc:creator>
  <cp:lastModifiedBy>user</cp:lastModifiedBy>
  <cp:lastPrinted>2015-02-12T07:25:08Z</cp:lastPrinted>
  <dcterms:created xsi:type="dcterms:W3CDTF">1998-12-06T10:54:59Z</dcterms:created>
  <dcterms:modified xsi:type="dcterms:W3CDTF">2015-02-12T07:25:36Z</dcterms:modified>
</cp:coreProperties>
</file>