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200" windowHeight="5655" activeTab="3"/>
  </bookViews>
  <sheets>
    <sheet name="Tartalom" sheetId="4" r:id="rId1"/>
    <sheet name="KÖH " sheetId="1" r:id="rId2"/>
    <sheet name="Őcsény" sheetId="2" r:id="rId3"/>
    <sheet name="Várdomb" sheetId="3" r:id="rId4"/>
  </sheets>
  <definedNames>
    <definedName name="_xlnm._FilterDatabase" localSheetId="1" hidden="1">'KÖH '!$A$7:$BP$226</definedName>
    <definedName name="_xlnm.Print_Titles" localSheetId="1">'KÖH '!$1:$7</definedName>
    <definedName name="_xlnm.Print_Area" localSheetId="1">'KÖH '!$A$1:$BP$226</definedName>
    <definedName name="_xlnm.Print_Area" localSheetId="2">Őcsény!$A$1:$J$135</definedName>
    <definedName name="_xlnm.Print_Area" localSheetId="3">Várdomb!$A$1:$K$169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3" i="3"/>
  <c r="L152"/>
  <c r="K152"/>
  <c r="K144"/>
  <c r="K143"/>
  <c r="L142"/>
  <c r="K136"/>
  <c r="K126"/>
  <c r="K119"/>
  <c r="K111"/>
  <c r="K107"/>
  <c r="K97"/>
  <c r="L96"/>
  <c r="K96"/>
  <c r="K85"/>
  <c r="K78"/>
  <c r="K71"/>
  <c r="K72"/>
  <c r="L70"/>
  <c r="K70"/>
  <c r="L69"/>
  <c r="K69"/>
  <c r="K68"/>
  <c r="K63"/>
  <c r="K60"/>
  <c r="K41"/>
  <c r="K59"/>
  <c r="K57"/>
  <c r="K56"/>
  <c r="K29"/>
  <c r="K30"/>
  <c r="L59"/>
  <c r="K54"/>
  <c r="K52"/>
  <c r="K50"/>
  <c r="K49"/>
  <c r="K45"/>
  <c r="K44"/>
  <c r="K40"/>
  <c r="K39"/>
  <c r="K38"/>
  <c r="K37"/>
  <c r="D169"/>
  <c r="J168"/>
  <c r="I168"/>
  <c r="J167"/>
  <c r="I167"/>
  <c r="J166"/>
  <c r="I166"/>
  <c r="K158"/>
  <c r="J158"/>
  <c r="I158"/>
  <c r="K156"/>
  <c r="J156"/>
  <c r="H69"/>
  <c r="J153"/>
  <c r="I153"/>
  <c r="J152"/>
  <c r="I152"/>
  <c r="J143"/>
  <c r="J142"/>
  <c r="I142"/>
  <c r="J136"/>
  <c r="J96"/>
  <c r="I96"/>
  <c r="J85"/>
  <c r="J70"/>
  <c r="I70"/>
  <c r="J69"/>
  <c r="I69"/>
  <c r="F68"/>
  <c r="G68"/>
  <c r="H68"/>
  <c r="J68"/>
  <c r="I68"/>
  <c r="J63"/>
  <c r="J59"/>
  <c r="I59"/>
  <c r="K36"/>
  <c r="J42"/>
  <c r="J41"/>
  <c r="I42"/>
  <c r="H42"/>
  <c r="G42"/>
  <c r="F42"/>
  <c r="L25"/>
  <c r="K25"/>
  <c r="K24"/>
  <c r="K23"/>
  <c r="K15"/>
  <c r="K22"/>
  <c r="K21"/>
  <c r="K20"/>
  <c r="K19"/>
  <c r="K18"/>
  <c r="K17"/>
  <c r="K16"/>
  <c r="J25" l="1"/>
  <c r="I25"/>
  <c r="K8"/>
  <c r="J12"/>
  <c r="I12"/>
  <c r="D153"/>
  <c r="D152"/>
  <c r="D144"/>
  <c r="D143"/>
  <c r="D142"/>
  <c r="D136"/>
  <c r="D135"/>
  <c r="D126"/>
  <c r="D119"/>
  <c r="D111"/>
  <c r="E110"/>
  <c r="D110"/>
  <c r="D107"/>
  <c r="D97"/>
  <c r="E96"/>
  <c r="D96"/>
  <c r="D85"/>
  <c r="D78"/>
  <c r="E69"/>
  <c r="D70"/>
  <c r="D69"/>
  <c r="D63"/>
  <c r="D71"/>
  <c r="E70"/>
  <c r="D60"/>
  <c r="D29"/>
  <c r="D52"/>
  <c r="D49"/>
  <c r="D45"/>
  <c r="D44"/>
  <c r="D41"/>
  <c r="D36"/>
  <c r="E29"/>
  <c r="E15"/>
  <c r="D15"/>
  <c r="E22"/>
  <c r="D135" i="2" l="1"/>
  <c r="I134"/>
  <c r="H134"/>
  <c r="I133"/>
  <c r="H133"/>
  <c r="H55"/>
  <c r="I115"/>
  <c r="H115"/>
  <c r="I114"/>
  <c r="H114"/>
  <c r="J109"/>
  <c r="I109"/>
  <c r="I108"/>
  <c r="H108"/>
  <c r="J106"/>
  <c r="I106"/>
  <c r="I78"/>
  <c r="H78"/>
  <c r="J67"/>
  <c r="I67"/>
  <c r="J54"/>
  <c r="I55"/>
  <c r="I54"/>
  <c r="J53"/>
  <c r="J40"/>
  <c r="I34"/>
  <c r="H34"/>
  <c r="I53"/>
  <c r="I52"/>
  <c r="H53"/>
  <c r="F34"/>
  <c r="G34"/>
  <c r="I49"/>
  <c r="H49"/>
  <c r="I40"/>
  <c r="I30"/>
  <c r="H30"/>
  <c r="J18"/>
  <c r="I18"/>
  <c r="H18"/>
  <c r="J10"/>
  <c r="J7"/>
  <c r="J8"/>
  <c r="I7"/>
  <c r="J117"/>
  <c r="J114"/>
  <c r="J113"/>
  <c r="J105"/>
  <c r="J103"/>
  <c r="J98"/>
  <c r="J96"/>
  <c r="J90"/>
  <c r="J85"/>
  <c r="J80"/>
  <c r="J57"/>
  <c r="J52"/>
  <c r="J50"/>
  <c r="J49"/>
  <c r="J34" s="1"/>
  <c r="J46"/>
  <c r="J45"/>
  <c r="J44"/>
  <c r="J43"/>
  <c r="J36"/>
  <c r="J35"/>
  <c r="J29"/>
  <c r="J21"/>
  <c r="J11"/>
  <c r="J12"/>
  <c r="D113"/>
  <c r="D114" s="1"/>
  <c r="E114"/>
  <c r="D106"/>
  <c r="C114"/>
  <c r="D109"/>
  <c r="D105"/>
  <c r="E105"/>
  <c r="C105"/>
  <c r="D103"/>
  <c r="D96"/>
  <c r="E88"/>
  <c r="E78"/>
  <c r="D46"/>
  <c r="D35"/>
  <c r="E49"/>
  <c r="D54"/>
  <c r="D52"/>
  <c r="D50"/>
  <c r="D45"/>
  <c r="D44"/>
  <c r="D43"/>
  <c r="D40"/>
  <c r="D36"/>
  <c r="D21"/>
  <c r="E27"/>
  <c r="D49" l="1"/>
  <c r="D12" l="1"/>
  <c r="D11" s="1"/>
  <c r="D10"/>
  <c r="D18" l="1"/>
  <c r="AQ92" i="1"/>
  <c r="G106" i="2"/>
  <c r="G108" s="1"/>
  <c r="G54"/>
  <c r="F114"/>
  <c r="G109"/>
  <c r="G114" s="1"/>
  <c r="G78"/>
  <c r="F78"/>
  <c r="F115" s="1"/>
  <c r="F53"/>
  <c r="F49"/>
  <c r="F55" s="1"/>
  <c r="G52"/>
  <c r="G53" s="1"/>
  <c r="G40"/>
  <c r="G49" s="1"/>
  <c r="F7"/>
  <c r="F18" s="1"/>
  <c r="G18" s="1"/>
  <c r="G30" s="1"/>
  <c r="G8"/>
  <c r="G7" s="1"/>
  <c r="F133" l="1"/>
  <c r="F134" s="1"/>
  <c r="G55"/>
  <c r="G115"/>
  <c r="F30"/>
  <c r="E120"/>
  <c r="E121"/>
  <c r="E124"/>
  <c r="E130"/>
  <c r="D108"/>
  <c r="J108"/>
  <c r="J88" l="1"/>
  <c r="E125"/>
  <c r="G133"/>
  <c r="G134" s="1"/>
  <c r="F143" i="3"/>
  <c r="F152" s="1"/>
  <c r="F85"/>
  <c r="F96" s="1"/>
  <c r="F153" s="1"/>
  <c r="F71"/>
  <c r="F69"/>
  <c r="F63"/>
  <c r="F41"/>
  <c r="F59" s="1"/>
  <c r="F70" s="1"/>
  <c r="F167" s="1"/>
  <c r="F168" s="1"/>
  <c r="F8"/>
  <c r="F12" s="1"/>
  <c r="F25" s="1"/>
  <c r="F7"/>
  <c r="K7" l="1"/>
  <c r="G152"/>
  <c r="G96"/>
  <c r="G69"/>
  <c r="G59"/>
  <c r="G8"/>
  <c r="G12" s="1"/>
  <c r="G25" s="1"/>
  <c r="G70" l="1"/>
  <c r="G153"/>
  <c r="H152"/>
  <c r="H96"/>
  <c r="H153" s="1"/>
  <c r="H8"/>
  <c r="H12" s="1"/>
  <c r="H25" s="1"/>
  <c r="H70" l="1"/>
  <c r="H167" s="1"/>
  <c r="H168" s="1"/>
  <c r="G167"/>
  <c r="G168" s="1"/>
  <c r="K163"/>
  <c r="K166" s="1"/>
  <c r="K155"/>
  <c r="K142"/>
  <c r="K135"/>
  <c r="K117"/>
  <c r="K12"/>
  <c r="C78"/>
  <c r="C85"/>
  <c r="C97"/>
  <c r="C107"/>
  <c r="C111"/>
  <c r="C117"/>
  <c r="E117"/>
  <c r="C119"/>
  <c r="C126"/>
  <c r="C136"/>
  <c r="C142" s="1"/>
  <c r="E142"/>
  <c r="C144"/>
  <c r="C152" s="1"/>
  <c r="E152"/>
  <c r="C155"/>
  <c r="E155"/>
  <c r="C163"/>
  <c r="C166" s="1"/>
  <c r="E163"/>
  <c r="E166" s="1"/>
  <c r="E36"/>
  <c r="E59" l="1"/>
  <c r="C110"/>
  <c r="K110"/>
  <c r="K153" s="1"/>
  <c r="C96"/>
  <c r="C135"/>
  <c r="C153" s="1"/>
  <c r="E135"/>
  <c r="D53" i="2"/>
  <c r="D34" s="1"/>
  <c r="E153" i="3" l="1"/>
  <c r="D55" i="2"/>
  <c r="D29"/>
  <c r="D56" i="3"/>
  <c r="D59" s="1"/>
  <c r="D23"/>
  <c r="D24" s="1"/>
  <c r="D25" s="1"/>
  <c r="E38"/>
  <c r="E37"/>
  <c r="E26" i="2"/>
  <c r="E21" i="3"/>
  <c r="E14"/>
  <c r="E19" i="2"/>
  <c r="E20" i="3"/>
  <c r="E25" i="2"/>
  <c r="E13"/>
  <c r="E11" s="1"/>
  <c r="E18" s="1"/>
  <c r="J30" l="1"/>
  <c r="D30"/>
  <c r="D125"/>
  <c r="E53"/>
  <c r="E42"/>
  <c r="E41"/>
  <c r="C53"/>
  <c r="C49"/>
  <c r="E34" l="1"/>
  <c r="J55"/>
  <c r="D167" i="3"/>
  <c r="D168" s="1"/>
  <c r="E52"/>
  <c r="E49"/>
  <c r="E23"/>
  <c r="E24" s="1"/>
  <c r="E8"/>
  <c r="E12" s="1"/>
  <c r="E108" i="2"/>
  <c r="J78"/>
  <c r="J115" s="1"/>
  <c r="E24"/>
  <c r="C15" i="3"/>
  <c r="C23" s="1"/>
  <c r="C24" s="1"/>
  <c r="C8"/>
  <c r="C12" s="1"/>
  <c r="C71"/>
  <c r="C63"/>
  <c r="C60"/>
  <c r="C52"/>
  <c r="C49"/>
  <c r="C45"/>
  <c r="C29"/>
  <c r="E21" i="2" l="1"/>
  <c r="E29" s="1"/>
  <c r="E30" s="1"/>
  <c r="J133"/>
  <c r="J134" s="1"/>
  <c r="J135" s="1"/>
  <c r="E55"/>
  <c r="C59" i="3"/>
  <c r="C25"/>
  <c r="E25"/>
  <c r="C69"/>
  <c r="C70" s="1"/>
  <c r="C167" l="1"/>
  <c r="C168" s="1"/>
  <c r="C169" s="1"/>
  <c r="E167"/>
  <c r="E168" s="1"/>
  <c r="K167"/>
  <c r="K168" s="1"/>
  <c r="K169" s="1"/>
  <c r="C130" i="2"/>
  <c r="C125"/>
  <c r="C108"/>
  <c r="C101"/>
  <c r="C98" s="1"/>
  <c r="D98" s="1"/>
  <c r="C90"/>
  <c r="D90" s="1"/>
  <c r="C85"/>
  <c r="D85" s="1"/>
  <c r="C80"/>
  <c r="D80" s="1"/>
  <c r="D88" s="1"/>
  <c r="C67"/>
  <c r="D67" s="1"/>
  <c r="C57"/>
  <c r="D57" s="1"/>
  <c r="C55"/>
  <c r="C24"/>
  <c r="C21" s="1"/>
  <c r="C29" s="1"/>
  <c r="C30" s="1"/>
  <c r="E115" l="1"/>
  <c r="C88"/>
  <c r="C78"/>
  <c r="BO224" i="1"/>
  <c r="BO223"/>
  <c r="BK222"/>
  <c r="BG222"/>
  <c r="BC222"/>
  <c r="AY222"/>
  <c r="AU222"/>
  <c r="AQ222"/>
  <c r="BO222" s="1"/>
  <c r="AM222"/>
  <c r="AE222" s="1"/>
  <c r="AI222"/>
  <c r="BO221"/>
  <c r="BO220"/>
  <c r="BO219"/>
  <c r="BO218"/>
  <c r="BO217"/>
  <c r="AU216"/>
  <c r="AU225" s="1"/>
  <c r="BK215"/>
  <c r="BG215"/>
  <c r="BC215"/>
  <c r="AY215"/>
  <c r="AU215"/>
  <c r="AQ215"/>
  <c r="BO215" s="1"/>
  <c r="AM215"/>
  <c r="AI215"/>
  <c r="AE215"/>
  <c r="BO214"/>
  <c r="BO213"/>
  <c r="BO212"/>
  <c r="BO211"/>
  <c r="BO210"/>
  <c r="BO209"/>
  <c r="BO208"/>
  <c r="BO207"/>
  <c r="BO206"/>
  <c r="BK206"/>
  <c r="BG206"/>
  <c r="BC206"/>
  <c r="AY206"/>
  <c r="AU206"/>
  <c r="AQ206"/>
  <c r="AM206"/>
  <c r="AI206"/>
  <c r="AE206"/>
  <c r="BO205"/>
  <c r="BO204"/>
  <c r="BO203"/>
  <c r="BO202"/>
  <c r="BO201"/>
  <c r="BO200"/>
  <c r="BK200"/>
  <c r="BK216" s="1"/>
  <c r="BK225" s="1"/>
  <c r="BG200"/>
  <c r="BG216" s="1"/>
  <c r="BG225" s="1"/>
  <c r="BC200"/>
  <c r="BC216" s="1"/>
  <c r="BC225" s="1"/>
  <c r="AY200"/>
  <c r="AY216" s="1"/>
  <c r="AY225" s="1"/>
  <c r="AU200"/>
  <c r="AQ200"/>
  <c r="AQ216" s="1"/>
  <c r="AM200"/>
  <c r="AM216" s="1"/>
  <c r="AM225" s="1"/>
  <c r="AI200"/>
  <c r="AI216" s="1"/>
  <c r="AE200"/>
  <c r="BO199"/>
  <c r="BO198"/>
  <c r="BO197"/>
  <c r="BK195"/>
  <c r="BG195"/>
  <c r="BC195"/>
  <c r="AY195"/>
  <c r="AU195"/>
  <c r="AQ195"/>
  <c r="BO195" s="1"/>
  <c r="AM195"/>
  <c r="AE195" s="1"/>
  <c r="AI195"/>
  <c r="BO194"/>
  <c r="BO193"/>
  <c r="BO192"/>
  <c r="BO191"/>
  <c r="BO190"/>
  <c r="BO189"/>
  <c r="BO188"/>
  <c r="BO187"/>
  <c r="BO186"/>
  <c r="BO185"/>
  <c r="BK185"/>
  <c r="BG185"/>
  <c r="BC185"/>
  <c r="AY185"/>
  <c r="AU185"/>
  <c r="AQ185"/>
  <c r="AM185"/>
  <c r="AI185"/>
  <c r="AE185"/>
  <c r="BO184"/>
  <c r="BO183"/>
  <c r="BO182"/>
  <c r="BO181"/>
  <c r="BG180"/>
  <c r="BC180"/>
  <c r="AY180"/>
  <c r="AU180"/>
  <c r="BO180"/>
  <c r="AM180"/>
  <c r="AI180"/>
  <c r="AE180" s="1"/>
  <c r="BO179"/>
  <c r="BO178"/>
  <c r="BO177"/>
  <c r="BO176"/>
  <c r="BO175"/>
  <c r="BO174"/>
  <c r="BO173"/>
  <c r="BO172"/>
  <c r="BG172"/>
  <c r="BC172"/>
  <c r="AY172"/>
  <c r="AU172"/>
  <c r="AE172"/>
  <c r="BO170"/>
  <c r="BO169"/>
  <c r="BO168"/>
  <c r="BO167"/>
  <c r="BO166"/>
  <c r="BO165"/>
  <c r="BO164"/>
  <c r="BO163"/>
  <c r="BO162"/>
  <c r="BO161"/>
  <c r="BO160"/>
  <c r="BO159"/>
  <c r="BO158"/>
  <c r="BO157"/>
  <c r="BK156"/>
  <c r="BG156"/>
  <c r="BC156"/>
  <c r="AY156"/>
  <c r="AU156"/>
  <c r="AQ156"/>
  <c r="BO156" s="1"/>
  <c r="AM156"/>
  <c r="AE156" s="1"/>
  <c r="AI156"/>
  <c r="BO155"/>
  <c r="BO154"/>
  <c r="BO153"/>
  <c r="BO152"/>
  <c r="BO151"/>
  <c r="BO150"/>
  <c r="BO149"/>
  <c r="BO148"/>
  <c r="BK146"/>
  <c r="BG146"/>
  <c r="BC146"/>
  <c r="AY146"/>
  <c r="AU146"/>
  <c r="AQ146"/>
  <c r="AM146"/>
  <c r="AI146"/>
  <c r="AE146" s="1"/>
  <c r="BO145"/>
  <c r="AE145"/>
  <c r="BO144"/>
  <c r="BO143"/>
  <c r="BO142"/>
  <c r="BO141"/>
  <c r="AE141"/>
  <c r="BK140"/>
  <c r="BG140"/>
  <c r="BC140"/>
  <c r="AY140"/>
  <c r="AU140"/>
  <c r="AQ140"/>
  <c r="AM140"/>
  <c r="AE140" s="1"/>
  <c r="AI140"/>
  <c r="BO139"/>
  <c r="BO138"/>
  <c r="AE138"/>
  <c r="BK137"/>
  <c r="BG137"/>
  <c r="BC137"/>
  <c r="AY137"/>
  <c r="AU137"/>
  <c r="AQ137"/>
  <c r="AM137"/>
  <c r="AI137"/>
  <c r="AE137"/>
  <c r="BO136"/>
  <c r="AE136"/>
  <c r="BO135"/>
  <c r="AE135"/>
  <c r="BO134"/>
  <c r="BO133"/>
  <c r="AE133"/>
  <c r="BO132"/>
  <c r="BO131"/>
  <c r="BO130"/>
  <c r="AE130"/>
  <c r="BK129"/>
  <c r="BG129"/>
  <c r="BC129"/>
  <c r="AY129"/>
  <c r="AU129"/>
  <c r="AU147" s="1"/>
  <c r="AQ129"/>
  <c r="AM129"/>
  <c r="AI129"/>
  <c r="AE129" s="1"/>
  <c r="BO128"/>
  <c r="AE128"/>
  <c r="BO127"/>
  <c r="AE127"/>
  <c r="BK126"/>
  <c r="BG126"/>
  <c r="BG147" s="1"/>
  <c r="BC126"/>
  <c r="BC147" s="1"/>
  <c r="AY126"/>
  <c r="AY147" s="1"/>
  <c r="AU126"/>
  <c r="AQ126"/>
  <c r="AM126"/>
  <c r="AE126" s="1"/>
  <c r="AI126"/>
  <c r="AI147" s="1"/>
  <c r="BO125"/>
  <c r="BO124"/>
  <c r="AE124"/>
  <c r="BO123"/>
  <c r="AE123"/>
  <c r="BO122"/>
  <c r="AE122"/>
  <c r="BK120"/>
  <c r="BG120"/>
  <c r="BC120"/>
  <c r="AY120"/>
  <c r="AU120"/>
  <c r="AQ120"/>
  <c r="AM120"/>
  <c r="AE120" s="1"/>
  <c r="AI120"/>
  <c r="BO119"/>
  <c r="AE119"/>
  <c r="BO118"/>
  <c r="AE118"/>
  <c r="BO117"/>
  <c r="BK116"/>
  <c r="BG116"/>
  <c r="BG121" s="1"/>
  <c r="BG196" s="1"/>
  <c r="BG226" s="1"/>
  <c r="BC116"/>
  <c r="BC121" s="1"/>
  <c r="AY116"/>
  <c r="AY121" s="1"/>
  <c r="AU116"/>
  <c r="AU121" s="1"/>
  <c r="AQ116"/>
  <c r="AM116"/>
  <c r="AM121" s="1"/>
  <c r="AI116"/>
  <c r="AI121" s="1"/>
  <c r="BO115"/>
  <c r="AE115"/>
  <c r="BO114"/>
  <c r="BO113"/>
  <c r="BO112"/>
  <c r="AE112"/>
  <c r="BO111"/>
  <c r="AE111"/>
  <c r="BO110"/>
  <c r="BO109"/>
  <c r="AE109"/>
  <c r="BO108"/>
  <c r="AE108"/>
  <c r="BO107"/>
  <c r="BO106"/>
  <c r="BO105"/>
  <c r="AE105"/>
  <c r="BO104"/>
  <c r="AE104"/>
  <c r="BO103"/>
  <c r="AE103"/>
  <c r="BO100"/>
  <c r="BO99"/>
  <c r="BK98"/>
  <c r="BC98"/>
  <c r="AU98"/>
  <c r="AQ98"/>
  <c r="BO98" s="1"/>
  <c r="AM98"/>
  <c r="AI98"/>
  <c r="AE98"/>
  <c r="BO97"/>
  <c r="BO96"/>
  <c r="BO95"/>
  <c r="BO94"/>
  <c r="BO93"/>
  <c r="BK91"/>
  <c r="BC91"/>
  <c r="BC92" s="1"/>
  <c r="BC101" s="1"/>
  <c r="AU91"/>
  <c r="AQ91"/>
  <c r="BO91" s="1"/>
  <c r="AM91"/>
  <c r="AI91"/>
  <c r="AE91"/>
  <c r="BO90"/>
  <c r="BO89"/>
  <c r="BO88"/>
  <c r="BO87"/>
  <c r="BO86"/>
  <c r="AE86"/>
  <c r="BO85"/>
  <c r="BO84"/>
  <c r="BC83"/>
  <c r="AU83"/>
  <c r="BO83"/>
  <c r="AM83"/>
  <c r="AI83"/>
  <c r="AI92" s="1"/>
  <c r="AE83"/>
  <c r="BO82"/>
  <c r="BO81"/>
  <c r="BO80"/>
  <c r="BK80"/>
  <c r="BC80"/>
  <c r="AU80"/>
  <c r="AQ80"/>
  <c r="AM80"/>
  <c r="AE80" s="1"/>
  <c r="AI80"/>
  <c r="BO79"/>
  <c r="BO78"/>
  <c r="BO77"/>
  <c r="BO76"/>
  <c r="BK75"/>
  <c r="BK92" s="1"/>
  <c r="BK101" s="1"/>
  <c r="BC75"/>
  <c r="AU75"/>
  <c r="AU92" s="1"/>
  <c r="AU101" s="1"/>
  <c r="AQ75"/>
  <c r="BO74"/>
  <c r="BO73"/>
  <c r="BO72"/>
  <c r="BK70"/>
  <c r="BC70"/>
  <c r="AU70"/>
  <c r="AQ70"/>
  <c r="BO70" s="1"/>
  <c r="AM70"/>
  <c r="AI70"/>
  <c r="AE70" s="1"/>
  <c r="BO69"/>
  <c r="BO68"/>
  <c r="BO67"/>
  <c r="BO66"/>
  <c r="BO65"/>
  <c r="BK64"/>
  <c r="BC64"/>
  <c r="AU64"/>
  <c r="AQ64"/>
  <c r="BO64" s="1"/>
  <c r="AM64"/>
  <c r="AI64"/>
  <c r="AE64"/>
  <c r="BO63"/>
  <c r="BO62"/>
  <c r="BO61"/>
  <c r="BO60"/>
  <c r="BO59"/>
  <c r="BK58"/>
  <c r="BC58"/>
  <c r="AU58"/>
  <c r="AQ58"/>
  <c r="BO58" s="1"/>
  <c r="AM58"/>
  <c r="AI58"/>
  <c r="AE58"/>
  <c r="BO57"/>
  <c r="BO56"/>
  <c r="BO55"/>
  <c r="BO54"/>
  <c r="BO53"/>
  <c r="BC52"/>
  <c r="AU52"/>
  <c r="BO52"/>
  <c r="AM52"/>
  <c r="AE52" s="1"/>
  <c r="AI52"/>
  <c r="BO51"/>
  <c r="BO50"/>
  <c r="BO49"/>
  <c r="BO48"/>
  <c r="BO47"/>
  <c r="BO46"/>
  <c r="BO45"/>
  <c r="BO44"/>
  <c r="BO43"/>
  <c r="BO42"/>
  <c r="BO41"/>
  <c r="BC40"/>
  <c r="BO39"/>
  <c r="BO38"/>
  <c r="BK38"/>
  <c r="BC38"/>
  <c r="AU38"/>
  <c r="AQ38"/>
  <c r="AM38"/>
  <c r="AI38"/>
  <c r="AE38" s="1"/>
  <c r="BO37"/>
  <c r="BO36"/>
  <c r="BO35"/>
  <c r="BO34"/>
  <c r="BO33"/>
  <c r="BO32"/>
  <c r="BO31"/>
  <c r="BO30"/>
  <c r="BO29"/>
  <c r="BK29"/>
  <c r="BC29"/>
  <c r="AU29"/>
  <c r="AU40" s="1"/>
  <c r="AQ29"/>
  <c r="BO40" s="1"/>
  <c r="AM29"/>
  <c r="AM40" s="1"/>
  <c r="AI29"/>
  <c r="AE29" s="1"/>
  <c r="BO28"/>
  <c r="BO27"/>
  <c r="BK26"/>
  <c r="BC26"/>
  <c r="AU26"/>
  <c r="AQ26"/>
  <c r="BO26" s="1"/>
  <c r="AM26"/>
  <c r="AI26"/>
  <c r="AE26"/>
  <c r="BO25"/>
  <c r="BO24"/>
  <c r="BO23"/>
  <c r="BO22"/>
  <c r="BO21"/>
  <c r="BC20"/>
  <c r="BC71" s="1"/>
  <c r="AM20"/>
  <c r="AM71" s="1"/>
  <c r="AI20"/>
  <c r="AE20"/>
  <c r="BO19"/>
  <c r="AE19"/>
  <c r="BO18"/>
  <c r="BO17"/>
  <c r="BO16"/>
  <c r="BO15"/>
  <c r="BK14"/>
  <c r="BK20" s="1"/>
  <c r="BK71" s="1"/>
  <c r="BC14"/>
  <c r="AU14"/>
  <c r="AU20" s="1"/>
  <c r="AQ14"/>
  <c r="AQ20" s="1"/>
  <c r="AM14"/>
  <c r="AI14"/>
  <c r="AE14"/>
  <c r="BO13"/>
  <c r="BO12"/>
  <c r="BO11"/>
  <c r="BO10"/>
  <c r="BO9"/>
  <c r="BO8"/>
  <c r="BK102" l="1"/>
  <c r="C115" i="2"/>
  <c r="C133" s="1"/>
  <c r="C134" s="1"/>
  <c r="C135" s="1"/>
  <c r="D78"/>
  <c r="D115" s="1"/>
  <c r="BO146" i="1"/>
  <c r="BO140"/>
  <c r="BK147"/>
  <c r="BO137"/>
  <c r="BO129"/>
  <c r="BO126"/>
  <c r="BO120"/>
  <c r="BK121"/>
  <c r="BO116"/>
  <c r="AQ121"/>
  <c r="BO20"/>
  <c r="AQ71"/>
  <c r="AU196"/>
  <c r="AU226" s="1"/>
  <c r="AU71"/>
  <c r="AU102" s="1"/>
  <c r="AY196"/>
  <c r="AY226" s="1"/>
  <c r="AE216"/>
  <c r="AI225"/>
  <c r="AE225" s="1"/>
  <c r="BC196"/>
  <c r="BC226" s="1"/>
  <c r="BC102"/>
  <c r="AI101"/>
  <c r="AE121"/>
  <c r="AI196"/>
  <c r="BO92"/>
  <c r="AQ101"/>
  <c r="BO101" s="1"/>
  <c r="BO216"/>
  <c r="AQ225"/>
  <c r="BO225" s="1"/>
  <c r="AI40"/>
  <c r="AE40" s="1"/>
  <c r="BO75"/>
  <c r="AM92"/>
  <c r="AM101" s="1"/>
  <c r="AM102" s="1"/>
  <c r="BO14"/>
  <c r="AM147"/>
  <c r="AE147" s="1"/>
  <c r="AE116"/>
  <c r="AQ147"/>
  <c r="BK196" l="1"/>
  <c r="BK226" s="1"/>
  <c r="BK228" s="1"/>
  <c r="D133" i="2"/>
  <c r="D134" s="1"/>
  <c r="BO147" i="1"/>
  <c r="AQ196"/>
  <c r="BO121"/>
  <c r="AE101"/>
  <c r="AE92"/>
  <c r="AI71"/>
  <c r="AM196"/>
  <c r="AM226" s="1"/>
  <c r="AM228" s="1"/>
  <c r="AQ102"/>
  <c r="BO102" s="1"/>
  <c r="BO71"/>
  <c r="AI226"/>
  <c r="BO196" l="1"/>
  <c r="AQ226"/>
  <c r="AQ228" s="1"/>
  <c r="AI102"/>
  <c r="AE102" s="1"/>
  <c r="AE71"/>
  <c r="AI228"/>
  <c r="AE226"/>
  <c r="AE228" s="1"/>
  <c r="AE196"/>
  <c r="E133" i="2"/>
  <c r="E134" s="1"/>
  <c r="BO226" i="1" l="1"/>
</calcChain>
</file>

<file path=xl/sharedStrings.xml><?xml version="1.0" encoding="utf-8"?>
<sst xmlns="http://schemas.openxmlformats.org/spreadsheetml/2006/main" count="1345" uniqueCount="942">
  <si>
    <t>Őcsényi Közös Önkormányzati Hivatal (802035)</t>
  </si>
  <si>
    <t>(intézményi szintű bevételek és kiadások)</t>
  </si>
  <si>
    <t>Forintban</t>
  </si>
  <si>
    <t>Ssz.</t>
  </si>
  <si>
    <t>Rovat megnevezése</t>
  </si>
  <si>
    <t>Rov.</t>
  </si>
  <si>
    <t>Előirányzat</t>
  </si>
  <si>
    <t>Követelés ill. Kötelezettségvállalás, mfk.</t>
  </si>
  <si>
    <t>Teljesítés</t>
  </si>
  <si>
    <t>Telj. %</t>
  </si>
  <si>
    <t>Eredeti</t>
  </si>
  <si>
    <t>Eredeti
ŐCSÉNY</t>
  </si>
  <si>
    <t>Eredeti
VÁRDOMB-PÖRBÖLY</t>
  </si>
  <si>
    <t>Módosított</t>
  </si>
  <si>
    <t>ktgv.évben esedékes</t>
  </si>
  <si>
    <t>ktgv. évben esedékes végleges</t>
  </si>
  <si>
    <t>ktgv. évet követően esedékes</t>
  </si>
  <si>
    <t>ktgv.évet köv. esed. végleges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</si>
  <si>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</si>
  <si>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</si>
  <si>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</si>
  <si>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</si>
  <si>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</si>
  <si>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</si>
  <si>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</si>
  <si>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</si>
  <si>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</si>
  <si>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</si>
  <si>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</si>
  <si>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</si>
  <si>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</si>
  <si>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01</t>
  </si>
  <si>
    <t>Helyi önkormányzatok működésének általános támogatása</t>
  </si>
  <si>
    <t>B111</t>
  </si>
  <si>
    <t>-----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</si>
  <si>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</si>
  <si>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</si>
  <si>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</si>
  <si>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</si>
  <si>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</si>
  <si>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</si>
  <si>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</si>
  <si>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</si>
  <si>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</si>
  <si>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</si>
  <si>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</si>
  <si>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</si>
  <si>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</si>
  <si>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</si>
  <si>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</si>
  <si>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</si>
  <si>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</si>
  <si>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</si>
  <si>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</si>
  <si>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</si>
  <si>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</si>
  <si>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</si>
  <si>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kezességv. származó megtérülések áht. belülről</t>
  </si>
  <si>
    <t>B13</t>
  </si>
  <si>
    <t>10</t>
  </si>
  <si>
    <t>Működési célú visszatérítendő támogatások, kölcsönök visszatérülése áht. belülről</t>
  </si>
  <si>
    <t>B14</t>
  </si>
  <si>
    <t>11</t>
  </si>
  <si>
    <t>Működési célú visszatérítendő támogatások, kölcsönök igénybevétele áht.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</si>
  <si>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</si>
  <si>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</si>
  <si>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</si>
  <si>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</si>
  <si>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</si>
  <si>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</si>
  <si>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</si>
  <si>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</si>
  <si>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</si>
  <si>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</si>
  <si>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</si>
  <si>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kezességv. származó megtérülések áht. belülről</t>
  </si>
  <si>
    <t>B22</t>
  </si>
  <si>
    <t>16</t>
  </si>
  <si>
    <t>Felhalmozási célú visszatérítendő támog., kölcsönök visszatérülése áht. belülről</t>
  </si>
  <si>
    <t>B23</t>
  </si>
  <si>
    <t>17</t>
  </si>
  <si>
    <t>Felhalmozási célú visszatérítendő támog., kölcsönök igénybevétele áht.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</si>
  <si>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</si>
  <si>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</si>
  <si>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</si>
  <si>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</si>
  <si>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</si>
  <si>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</si>
  <si>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</si>
  <si>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</si>
  <si>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</si>
  <si>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</si>
  <si>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</si>
  <si>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</si>
  <si>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</si>
  <si>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</si>
  <si>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</si>
  <si>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</si>
  <si>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</si>
  <si>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</si>
  <si>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</si>
  <si>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</si>
  <si>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</si>
  <si>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</si>
  <si>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</si>
  <si>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</si>
  <si>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</si>
  <si>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</si>
  <si>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</si>
  <si>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</si>
  <si>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</si>
  <si>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</si>
  <si>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</si>
  <si>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</si>
  <si>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</si>
  <si>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</si>
  <si>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</si>
  <si>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</si>
  <si>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</si>
  <si>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</si>
  <si>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</si>
  <si>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</si>
  <si>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</si>
  <si>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</si>
  <si>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</si>
  <si>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</si>
  <si>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</si>
  <si>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</si>
  <si>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</si>
  <si>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</si>
  <si>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</si>
  <si>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</si>
  <si>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</si>
  <si>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</si>
  <si>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</si>
  <si>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</si>
  <si>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</si>
  <si>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</si>
  <si>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</si>
  <si>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</si>
  <si>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</si>
  <si>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</si>
  <si>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</si>
  <si>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</si>
  <si>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</si>
  <si>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</si>
  <si>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</si>
  <si>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</si>
  <si>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</si>
  <si>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</si>
  <si>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</si>
  <si>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</si>
  <si>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</si>
  <si>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</si>
  <si>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</si>
  <si>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</si>
  <si>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</si>
  <si>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</si>
  <si>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</si>
  <si>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Biztosító által fizetett kártérítés</t>
  </si>
  <si>
    <t>B410</t>
  </si>
  <si>
    <t>44</t>
  </si>
  <si>
    <t>Egyéb működési bevételek</t>
  </si>
  <si>
    <t>B411</t>
  </si>
  <si>
    <t>45</t>
  </si>
  <si>
    <t>Működési bevételek (=34+…+44)</t>
  </si>
  <si>
    <t>B4</t>
  </si>
  <si>
    <t>46</t>
  </si>
  <si>
    <t>Immateriális javak értékesítése</t>
  </si>
  <si>
    <t>B51</t>
  </si>
  <si>
    <t>47</t>
  </si>
  <si>
    <t>Ingatlanok értékesítése</t>
  </si>
  <si>
    <t>B52</t>
  </si>
  <si>
    <t>48</t>
  </si>
  <si>
    <t>Egyéb tárgyi eszközök értékesítése</t>
  </si>
  <si>
    <t>B53</t>
  </si>
  <si>
    <t>49</t>
  </si>
  <si>
    <t>Részesedések értékesítése</t>
  </si>
  <si>
    <t>B54</t>
  </si>
  <si>
    <t>50</t>
  </si>
  <si>
    <t>Részesedések megszűnéséhez kapcsolódó bevételek</t>
  </si>
  <si>
    <t>B55</t>
  </si>
  <si>
    <t>51</t>
  </si>
  <si>
    <t>Felhalmozási bevételek (=46+…+50)</t>
  </si>
  <si>
    <t>B5</t>
  </si>
  <si>
    <t>52</t>
  </si>
  <si>
    <t>Működési célú garancia- és kezességv. származó megtérülések áht. kívülről</t>
  </si>
  <si>
    <t>B61</t>
  </si>
  <si>
    <t>53</t>
  </si>
  <si>
    <t xml:space="preserve">Működési célú visszat. tám., kölcsönök visszatérülése az Európai Uniótól </t>
  </si>
  <si>
    <t>B62</t>
  </si>
  <si>
    <t>54</t>
  </si>
  <si>
    <t>Működési célú visszat. tám., kölcsönök visszat. korm. és más nemzetközi sz.</t>
  </si>
  <si>
    <t>B63</t>
  </si>
  <si>
    <t>55</t>
  </si>
  <si>
    <t>Működési célú visszatérítendő támogatások, kölcsönök visszatérülése áht. kívülről</t>
  </si>
  <si>
    <t>B64</t>
  </si>
  <si>
    <t>56</t>
  </si>
  <si>
    <t>Egyéb működési célú átvett pénzeszközök</t>
  </si>
  <si>
    <t>B65</t>
  </si>
  <si>
    <t>57</t>
  </si>
  <si>
    <t>Működési célú átvett pénzeszközök (=52+…+56)</t>
  </si>
  <si>
    <t>B6</t>
  </si>
  <si>
    <t>58</t>
  </si>
  <si>
    <t>Felhalmozási célú garancia- és kezességv. származó megtérülések áht. kívülről</t>
  </si>
  <si>
    <t>B71</t>
  </si>
  <si>
    <t>59</t>
  </si>
  <si>
    <t xml:space="preserve">Felhalmozási célú visszat. tám., kölcsönök visszatérülése az Európai Uniótól </t>
  </si>
  <si>
    <t>B72</t>
  </si>
  <si>
    <t>60</t>
  </si>
  <si>
    <t>Felhalmozási célú visszat. tám., kölcsönök visszat. korm. és más nemzetközi sz.</t>
  </si>
  <si>
    <t>B73</t>
  </si>
  <si>
    <t>61</t>
  </si>
  <si>
    <t>Felhalmozási célú visszatérítendő támog., kölcsönök visszatérülése áht. kívülről</t>
  </si>
  <si>
    <t>B74</t>
  </si>
  <si>
    <t>62</t>
  </si>
  <si>
    <t>Egyéb felhalmozási célú átvett pénzeszközök</t>
  </si>
  <si>
    <t>B75</t>
  </si>
  <si>
    <t>63</t>
  </si>
  <si>
    <t>Felhalmozási célú átvett pénzeszközök (=58+…+62)</t>
  </si>
  <si>
    <t>B7</t>
  </si>
  <si>
    <t>64</t>
  </si>
  <si>
    <t>Költségvetési bevételek (=13+19+33+45+51+57+63)</t>
  </si>
  <si>
    <t>B1-B7</t>
  </si>
  <si>
    <t>65</t>
  </si>
  <si>
    <t>Hosszú lejáratú hitelek, kölcsönök felvétele pénzügyi vállalkozástól</t>
  </si>
  <si>
    <t>B8111</t>
  </si>
  <si>
    <t>66</t>
  </si>
  <si>
    <t>Likviditási célú hitelek, kölcsönök felvétele pénzügyi vállalkozástól</t>
  </si>
  <si>
    <t>B8112</t>
  </si>
  <si>
    <t>67</t>
  </si>
  <si>
    <t>Rövid lejáratú hitelek, kölcsönök felvétele pénzügyi vállalkozástól</t>
  </si>
  <si>
    <t>B8113</t>
  </si>
  <si>
    <t>68</t>
  </si>
  <si>
    <t>Hitel-, kölcsönfelvétel pénzügyi vállalkozástól (=65+66+67)</t>
  </si>
  <si>
    <t>B811</t>
  </si>
  <si>
    <t>69</t>
  </si>
  <si>
    <t>Forgatási célú belföldi értékpapírok beváltása, értékesítése</t>
  </si>
  <si>
    <t>B8121</t>
  </si>
  <si>
    <t>70</t>
  </si>
  <si>
    <t>Éven belüli lejáratú belföldi értékpapírok kibocsátása</t>
  </si>
  <si>
    <t>B8122</t>
  </si>
  <si>
    <t>71</t>
  </si>
  <si>
    <t>Befektetési célú belföldi értékpapírok beváltása,  értékesítése</t>
  </si>
  <si>
    <t>B8123</t>
  </si>
  <si>
    <t>72</t>
  </si>
  <si>
    <t>Éven túli lejáratú belföldi értékpapírok kibocsátása</t>
  </si>
  <si>
    <t>B8124</t>
  </si>
  <si>
    <t>73</t>
  </si>
  <si>
    <t>Belföldi értékpapírok bevételei (=69+..+72)</t>
  </si>
  <si>
    <t>B812</t>
  </si>
  <si>
    <t>74</t>
  </si>
  <si>
    <t>Előző év költségvetési maradványának igénybevétele</t>
  </si>
  <si>
    <t>B8131</t>
  </si>
  <si>
    <t>75</t>
  </si>
  <si>
    <t>Előző év vállalkozási maradványának igénybevétele</t>
  </si>
  <si>
    <t>B8132</t>
  </si>
  <si>
    <t>76</t>
  </si>
  <si>
    <t>Maradvány igénybevétele (=74+75)</t>
  </si>
  <si>
    <t>B813</t>
  </si>
  <si>
    <t>77</t>
  </si>
  <si>
    <t>Államháztartáson belüli megelőlegezések</t>
  </si>
  <si>
    <t>B814</t>
  </si>
  <si>
    <t>78</t>
  </si>
  <si>
    <t>Államháztartáson belüli megelőlegezések törlesztése</t>
  </si>
  <si>
    <t>B815</t>
  </si>
  <si>
    <t>79</t>
  </si>
  <si>
    <t>Központi, irányító szervi támogatás</t>
  </si>
  <si>
    <t>B816</t>
  </si>
  <si>
    <t>80</t>
  </si>
  <si>
    <t>Lekötött bankbetétek megszüntetése</t>
  </si>
  <si>
    <t>B817</t>
  </si>
  <si>
    <t>81</t>
  </si>
  <si>
    <t>Központi költségvetés sajátos finanszírozási bevételei</t>
  </si>
  <si>
    <t>B818</t>
  </si>
  <si>
    <t>82</t>
  </si>
  <si>
    <t>Hosszú lejáratú tulajdonosi kölcsönök bevételei</t>
  </si>
  <si>
    <t>B8191</t>
  </si>
  <si>
    <t>83</t>
  </si>
  <si>
    <t>Rövid lejáratú tulajdonosi kölcsönök bevételei</t>
  </si>
  <si>
    <t>B8192</t>
  </si>
  <si>
    <t>84</t>
  </si>
  <si>
    <t>Tulajdonosi kölcsönök bevételei (=82+83)</t>
  </si>
  <si>
    <t>B819</t>
  </si>
  <si>
    <t>85</t>
  </si>
  <si>
    <t>Belföldi finanszírozás bevételei (=68+73+76+…+81+84)</t>
  </si>
  <si>
    <t>B81</t>
  </si>
  <si>
    <t>86</t>
  </si>
  <si>
    <t>Forgatási célú külföldi értékpapírok beváltása, értékesítése</t>
  </si>
  <si>
    <t>B821</t>
  </si>
  <si>
    <t>87</t>
  </si>
  <si>
    <t>Befektetési célú külföldi értékpapírok beváltása, értékesítése</t>
  </si>
  <si>
    <t>B822</t>
  </si>
  <si>
    <t>88</t>
  </si>
  <si>
    <t>Külföldi értékpapírok kibocsátása</t>
  </si>
  <si>
    <t>B823</t>
  </si>
  <si>
    <t>89</t>
  </si>
  <si>
    <t>Hitelek, kölcsönök felvétele külföldi kormányoktól és nemzetk. szerv.</t>
  </si>
  <si>
    <t>B824</t>
  </si>
  <si>
    <t>90</t>
  </si>
  <si>
    <t>Hitelek, kölcsönök felvétele külföldi pénzintézetektől</t>
  </si>
  <si>
    <t>B825</t>
  </si>
  <si>
    <t>91</t>
  </si>
  <si>
    <t>Külföldi finanszírozás bevételei (=86+…+90)</t>
  </si>
  <si>
    <t>B82</t>
  </si>
  <si>
    <t>92</t>
  </si>
  <si>
    <t>Adóssághoz nem kapcsolódó származékos ügyletek bevételei</t>
  </si>
  <si>
    <t>B83</t>
  </si>
  <si>
    <t>93</t>
  </si>
  <si>
    <t>Váltóbevételek</t>
  </si>
  <si>
    <t>B84</t>
  </si>
  <si>
    <t>94</t>
  </si>
  <si>
    <t>Finanszírozási bevételek (=85+91+92+93)</t>
  </si>
  <si>
    <t>B8</t>
  </si>
  <si>
    <t>95</t>
  </si>
  <si>
    <t>Bevételek összesen (=64+94)</t>
  </si>
  <si>
    <t>96</t>
  </si>
  <si>
    <t>Törvény szerinti illetmények, munkabérek</t>
  </si>
  <si>
    <t>K1101</t>
  </si>
  <si>
    <t>97</t>
  </si>
  <si>
    <t>Normatív jutalmak</t>
  </si>
  <si>
    <t>K1102</t>
  </si>
  <si>
    <t>98</t>
  </si>
  <si>
    <t>Céljuttatás, projektprémium</t>
  </si>
  <si>
    <t>K1103</t>
  </si>
  <si>
    <t>99</t>
  </si>
  <si>
    <t>Készenléti, ügyeleti, helyettesítési díj, túlóra, túlszolgálat</t>
  </si>
  <si>
    <t>K1104</t>
  </si>
  <si>
    <t>100</t>
  </si>
  <si>
    <t>Végkielégítés</t>
  </si>
  <si>
    <t>K1105</t>
  </si>
  <si>
    <t>101</t>
  </si>
  <si>
    <t>Jubileumi jutalom</t>
  </si>
  <si>
    <t>K1106</t>
  </si>
  <si>
    <t>102</t>
  </si>
  <si>
    <t>Béren kívüli juttatások</t>
  </si>
  <si>
    <t>K1107</t>
  </si>
  <si>
    <t>103</t>
  </si>
  <si>
    <t>Ruházati költségtérítés</t>
  </si>
  <si>
    <t>K1108</t>
  </si>
  <si>
    <t>104</t>
  </si>
  <si>
    <t>Közlekedési költségtérítés</t>
  </si>
  <si>
    <t>K1109</t>
  </si>
  <si>
    <t>105</t>
  </si>
  <si>
    <t>Egyéb költségtérítések</t>
  </si>
  <si>
    <t>K1110</t>
  </si>
  <si>
    <t>106</t>
  </si>
  <si>
    <t>Lakhatási támogatások</t>
  </si>
  <si>
    <t>K1111</t>
  </si>
  <si>
    <t>107</t>
  </si>
  <si>
    <t>Szociális támogatások</t>
  </si>
  <si>
    <t>K1112</t>
  </si>
  <si>
    <t>108</t>
  </si>
  <si>
    <t>Foglalkoztatottak egyéb személyi juttatásai</t>
  </si>
  <si>
    <t>K1113</t>
  </si>
  <si>
    <t>109</t>
  </si>
  <si>
    <t>Foglalkoztatottak személyi juttatásai (=96+…+108)</t>
  </si>
  <si>
    <t>K11</t>
  </si>
  <si>
    <t>110</t>
  </si>
  <si>
    <t>Választott tisztségviselők juttatásai</t>
  </si>
  <si>
    <t>K121</t>
  </si>
  <si>
    <t>111</t>
  </si>
  <si>
    <t>Munkavégzésre irányuló egyéb jogviszonyban nem saját foglalk.fizetett juttatások</t>
  </si>
  <si>
    <t>K122</t>
  </si>
  <si>
    <t>112</t>
  </si>
  <si>
    <t>Egyéb külső személyi juttatások</t>
  </si>
  <si>
    <t>K123</t>
  </si>
  <si>
    <t>113</t>
  </si>
  <si>
    <t>Külső személyi juttatások (=110+111+112)</t>
  </si>
  <si>
    <t>K12</t>
  </si>
  <si>
    <t>114</t>
  </si>
  <si>
    <t>Személyi juttatások (=109+113)</t>
  </si>
  <si>
    <t>K1</t>
  </si>
  <si>
    <t>115</t>
  </si>
  <si>
    <t xml:space="preserve">Munkaadókat terhelő járulékok és szociális hozzájárulási adó                                                                            </t>
  </si>
  <si>
    <t>K2</t>
  </si>
  <si>
    <t>116</t>
  </si>
  <si>
    <t>Szakmai anyagok beszerzése</t>
  </si>
  <si>
    <t>K311</t>
  </si>
  <si>
    <t>117</t>
  </si>
  <si>
    <t>Üzemeltetési anyagok beszerzése</t>
  </si>
  <si>
    <t>K312</t>
  </si>
  <si>
    <t>118</t>
  </si>
  <si>
    <t>Árubeszerzés</t>
  </si>
  <si>
    <t>K313</t>
  </si>
  <si>
    <t>119</t>
  </si>
  <si>
    <t>Készletbeszerzés (=116+117+118)</t>
  </si>
  <si>
    <t>K31</t>
  </si>
  <si>
    <t>120</t>
  </si>
  <si>
    <t>Informatikai szolgáltatások igénybevétele</t>
  </si>
  <si>
    <t>K321</t>
  </si>
  <si>
    <t>121</t>
  </si>
  <si>
    <t>Egyéb kommunikációs szolgáltatások</t>
  </si>
  <si>
    <t>K322</t>
  </si>
  <si>
    <t>122</t>
  </si>
  <si>
    <t>Kommunikációs szolgáltatások (=120+121)</t>
  </si>
  <si>
    <t>K32</t>
  </si>
  <si>
    <t>123</t>
  </si>
  <si>
    <t>Közüzemi díjak</t>
  </si>
  <si>
    <t>K331</t>
  </si>
  <si>
    <t>124</t>
  </si>
  <si>
    <t>Vásárolt élelmezés</t>
  </si>
  <si>
    <t>K332</t>
  </si>
  <si>
    <t>125</t>
  </si>
  <si>
    <t>Bérleti és lízing díjak</t>
  </si>
  <si>
    <t>K333</t>
  </si>
  <si>
    <t>126</t>
  </si>
  <si>
    <t>Karbantartási, kisjavítási szolgáltatások</t>
  </si>
  <si>
    <t>K334</t>
  </si>
  <si>
    <t>127</t>
  </si>
  <si>
    <t>Közvetített szolgáltatások</t>
  </si>
  <si>
    <t>K335</t>
  </si>
  <si>
    <t>128</t>
  </si>
  <si>
    <t xml:space="preserve">Szakmai tevékenységet segítő szolgáltatások </t>
  </si>
  <si>
    <t>K336</t>
  </si>
  <si>
    <t>129</t>
  </si>
  <si>
    <t>Egyéb szolgáltatások</t>
  </si>
  <si>
    <t>K337</t>
  </si>
  <si>
    <t>130</t>
  </si>
  <si>
    <t>Szolgáltatási kiadások (=123+…+129)</t>
  </si>
  <si>
    <t>K33</t>
  </si>
  <si>
    <t>131</t>
  </si>
  <si>
    <t>Kiküldetések kiadásai</t>
  </si>
  <si>
    <t>K341</t>
  </si>
  <si>
    <t>132</t>
  </si>
  <si>
    <t>Reklám- és propagandakiadások</t>
  </si>
  <si>
    <t>K342</t>
  </si>
  <si>
    <t>133</t>
  </si>
  <si>
    <t>Kiküldetések, reklám- és propagandakiadások (=131+132)</t>
  </si>
  <si>
    <t>K34</t>
  </si>
  <si>
    <t>134</t>
  </si>
  <si>
    <t>Működési célú előzetesen felszámított általános forgalmi adó</t>
  </si>
  <si>
    <t>K351</t>
  </si>
  <si>
    <t>135</t>
  </si>
  <si>
    <t xml:space="preserve">Fizetendő általános forgalmi adó </t>
  </si>
  <si>
    <t>K352</t>
  </si>
  <si>
    <t>136</t>
  </si>
  <si>
    <t xml:space="preserve">Kamatkiadások </t>
  </si>
  <si>
    <t>K353</t>
  </si>
  <si>
    <t>137</t>
  </si>
  <si>
    <t>Egyéb pénzügyi műveletek kiadásai</t>
  </si>
  <si>
    <t>K354</t>
  </si>
  <si>
    <t>138</t>
  </si>
  <si>
    <t>Egyéb dologi kiadások</t>
  </si>
  <si>
    <t>K355</t>
  </si>
  <si>
    <t>139</t>
  </si>
  <si>
    <t>Különféle befizetések és egyéb dologi kiadások (=134+…+138)</t>
  </si>
  <si>
    <t>K35</t>
  </si>
  <si>
    <t>140</t>
  </si>
  <si>
    <t>Dologi kiadások (=119+122+130+133+139)</t>
  </si>
  <si>
    <t>K3</t>
  </si>
  <si>
    <t>141</t>
  </si>
  <si>
    <t>Társadalombiztosítási ellátások</t>
  </si>
  <si>
    <t>K41</t>
  </si>
  <si>
    <t>142</t>
  </si>
  <si>
    <t>Családi támogatások</t>
  </si>
  <si>
    <t>K42</t>
  </si>
  <si>
    <t>143</t>
  </si>
  <si>
    <t>Pénzbeli kárpótlások, kártérítések</t>
  </si>
  <si>
    <t>K43</t>
  </si>
  <si>
    <t>144</t>
  </si>
  <si>
    <t>Betegséggel kapcsolatos (nem társadalombiztosítási) ellátások</t>
  </si>
  <si>
    <t>K44</t>
  </si>
  <si>
    <t>145</t>
  </si>
  <si>
    <t>Foglalkoztatással, munkanélküliséggel kapcsolatos ellátások</t>
  </si>
  <si>
    <t>K45</t>
  </si>
  <si>
    <t>146</t>
  </si>
  <si>
    <t>Lakhatással kapcsolatos ellátások</t>
  </si>
  <si>
    <t>K46</t>
  </si>
  <si>
    <t>147</t>
  </si>
  <si>
    <t>Intézményi ellátottak pénzbeli juttatásai</t>
  </si>
  <si>
    <t>K47</t>
  </si>
  <si>
    <t>148</t>
  </si>
  <si>
    <t>Egyéb nem intézményi ellátások</t>
  </si>
  <si>
    <t>K48</t>
  </si>
  <si>
    <t>149</t>
  </si>
  <si>
    <t>Ellátottak pénzbeli juttatásai (=141+...+148)</t>
  </si>
  <si>
    <t>K4</t>
  </si>
  <si>
    <t>150</t>
  </si>
  <si>
    <t>Nemzetközi kötelezettségek</t>
  </si>
  <si>
    <t>K501</t>
  </si>
  <si>
    <t>151</t>
  </si>
  <si>
    <t>Helyi önkormányzatok előző évi elszámolásából származó kiadások</t>
  </si>
  <si>
    <t>K5021</t>
  </si>
  <si>
    <t>152</t>
  </si>
  <si>
    <t>Helyi önkormányzatok törvényi előíráson alapuló befizetései</t>
  </si>
  <si>
    <t>K5022</t>
  </si>
  <si>
    <t>153</t>
  </si>
  <si>
    <t>Egyéb elvonások és befizetések</t>
  </si>
  <si>
    <t>K5023</t>
  </si>
  <si>
    <t>154</t>
  </si>
  <si>
    <t>Működési célú garancia- és kezességvállalásból származó kifizetés áht. belülre</t>
  </si>
  <si>
    <t>K503</t>
  </si>
  <si>
    <t>155</t>
  </si>
  <si>
    <t>Működési célú visszatérítendő támogatások, kölcsönök nyújtása áht. belülre</t>
  </si>
  <si>
    <t>K504</t>
  </si>
  <si>
    <t>156</t>
  </si>
  <si>
    <t>Működési célú visszatérítendő támogatások, kölcsönök törlesztése áht. belülre</t>
  </si>
  <si>
    <t>K505</t>
  </si>
  <si>
    <t>157</t>
  </si>
  <si>
    <t>Egyéb működési célú támogatások államháztartáson belülre</t>
  </si>
  <si>
    <t>K506</t>
  </si>
  <si>
    <t>158</t>
  </si>
  <si>
    <t>Működési célú garancia- és kezességvállalásból származó kifizetés áht. kívülre</t>
  </si>
  <si>
    <t>K507</t>
  </si>
  <si>
    <t>159</t>
  </si>
  <si>
    <t>Működési célú visszatérítendő támogatások, kölcsönök nyújtása áht. kívülre</t>
  </si>
  <si>
    <t>K508</t>
  </si>
  <si>
    <t>160</t>
  </si>
  <si>
    <t>Árkiegészítések, ártámogatások</t>
  </si>
  <si>
    <t>K509</t>
  </si>
  <si>
    <t>161</t>
  </si>
  <si>
    <t>Kamattámogatások</t>
  </si>
  <si>
    <t>K510</t>
  </si>
  <si>
    <t>162</t>
  </si>
  <si>
    <t>Működési célú támogatások Európai Uniónak</t>
  </si>
  <si>
    <t>K511</t>
  </si>
  <si>
    <t>163</t>
  </si>
  <si>
    <t>Egyéb működési célú támogatások államháztartáson kívülre</t>
  </si>
  <si>
    <t>K512</t>
  </si>
  <si>
    <t>164</t>
  </si>
  <si>
    <t>Tartalékok</t>
  </si>
  <si>
    <t>K513</t>
  </si>
  <si>
    <t xml:space="preserve"> -----</t>
  </si>
  <si>
    <t>----</t>
  </si>
  <si>
    <t>165</t>
  </si>
  <si>
    <t>Egyéb működési célú kiadások (=150+…+164)</t>
  </si>
  <si>
    <t>K5</t>
  </si>
  <si>
    <t>166</t>
  </si>
  <si>
    <t>Immateriális javak beszerzése, létesítése</t>
  </si>
  <si>
    <t>K61</t>
  </si>
  <si>
    <t>167</t>
  </si>
  <si>
    <t>Ingatlanok beszerzése, létesítése</t>
  </si>
  <si>
    <t>K62</t>
  </si>
  <si>
    <t>168</t>
  </si>
  <si>
    <t>Informatikai eszközök beszerzése, létesítése</t>
  </si>
  <si>
    <t>K63</t>
  </si>
  <si>
    <t>169</t>
  </si>
  <si>
    <t>Egyéb tárgyi eszközök beszerzése, létesítése</t>
  </si>
  <si>
    <t>K64</t>
  </si>
  <si>
    <t>170</t>
  </si>
  <si>
    <t>Részesedések beszerzése</t>
  </si>
  <si>
    <t>K65</t>
  </si>
  <si>
    <t>171</t>
  </si>
  <si>
    <t>Meglévő részesedések növeléséhez kapcsolódó kiadások</t>
  </si>
  <si>
    <t>K66</t>
  </si>
  <si>
    <t>172</t>
  </si>
  <si>
    <t>Beruházási célú előzetesen felszámított általános forgalmi adó</t>
  </si>
  <si>
    <t>K67</t>
  </si>
  <si>
    <t>173</t>
  </si>
  <si>
    <t>Beruházások (=166+…+172)</t>
  </si>
  <si>
    <t>K6</t>
  </si>
  <si>
    <t>174</t>
  </si>
  <si>
    <t>Ingatlanok felújítása</t>
  </si>
  <si>
    <t>K71</t>
  </si>
  <si>
    <t>175</t>
  </si>
  <si>
    <t>Informatikai eszközök felújítása</t>
  </si>
  <si>
    <t>K72</t>
  </si>
  <si>
    <t>176</t>
  </si>
  <si>
    <t xml:space="preserve">Egyéb tárgyi eszközök felújítása </t>
  </si>
  <si>
    <t>K73</t>
  </si>
  <si>
    <t>177</t>
  </si>
  <si>
    <t>Felújítási célú előzetesen felszámított általános forgalmi adó</t>
  </si>
  <si>
    <t>K74</t>
  </si>
  <si>
    <t>178</t>
  </si>
  <si>
    <t>Felújítások (=174+...+177)</t>
  </si>
  <si>
    <t>K7</t>
  </si>
  <si>
    <t>179</t>
  </si>
  <si>
    <t>Felhalmozási célú garancia- és kezességvállalásból származó kifizetés áht. belülre</t>
  </si>
  <si>
    <t>K81</t>
  </si>
  <si>
    <t>180</t>
  </si>
  <si>
    <t>Felhalmozási célú visszatérítendő támogatások, kölcsönök nyújtása áht. belülre</t>
  </si>
  <si>
    <t>K82</t>
  </si>
  <si>
    <t>181</t>
  </si>
  <si>
    <t>Felhalmozási célú visszatérítendő támogatások, kölcsönök törlesztése áht. belülre</t>
  </si>
  <si>
    <t>K83</t>
  </si>
  <si>
    <t>182</t>
  </si>
  <si>
    <t>Egyéb felhalmozási célú támogatások államháztartáson belülre</t>
  </si>
  <si>
    <t>K84</t>
  </si>
  <si>
    <t>183</t>
  </si>
  <si>
    <t>Felhalmozási célú garancia- és kezességvállalásból származó kifizetés áht. kívülre</t>
  </si>
  <si>
    <t>K85</t>
  </si>
  <si>
    <t>184</t>
  </si>
  <si>
    <t>Felhalmozási célú visszatérítendő támogatások, kölcsönök nyújtása áht. kívülre</t>
  </si>
  <si>
    <t>K86</t>
  </si>
  <si>
    <t>185</t>
  </si>
  <si>
    <t>Lakástámogatás</t>
  </si>
  <si>
    <t>K87</t>
  </si>
  <si>
    <t>186</t>
  </si>
  <si>
    <t>Felhalmozási célú támogatások az Európai Uniónak</t>
  </si>
  <si>
    <t>K88</t>
  </si>
  <si>
    <t>187</t>
  </si>
  <si>
    <t xml:space="preserve">Egyéb felhalmozási célú támogatások államháztartáson kívülre </t>
  </si>
  <si>
    <t>K89</t>
  </si>
  <si>
    <t>188</t>
  </si>
  <si>
    <t>Egyéb felhalmozási célú kiadások (=179+…+187)</t>
  </si>
  <si>
    <t>K8</t>
  </si>
  <si>
    <t>189</t>
  </si>
  <si>
    <t>Költségvetési kiadások (=114+115+140+149+165+173+178+188)</t>
  </si>
  <si>
    <t>K1-K8</t>
  </si>
  <si>
    <t>190</t>
  </si>
  <si>
    <t>Hosszú lejáratú hitelek, kölcsönök törlesztése pénzügyi vállalkozásnak</t>
  </si>
  <si>
    <t>K9111</t>
  </si>
  <si>
    <t>191</t>
  </si>
  <si>
    <t>Likviditási célú hitelek, kölcsönök törlesztése pénzügyi vállalkozásnak</t>
  </si>
  <si>
    <t>K9112</t>
  </si>
  <si>
    <t>192</t>
  </si>
  <si>
    <t>Rövid lejáratú hitelek, kölcsönök törlesztése pénzügyi vállalkozásnak</t>
  </si>
  <si>
    <t>K9113</t>
  </si>
  <si>
    <t>193</t>
  </si>
  <si>
    <t>Hitel-, kölcsöntörlesztés államháztartáson kívülre (=190+191+192)</t>
  </si>
  <si>
    <t>K911</t>
  </si>
  <si>
    <t>194</t>
  </si>
  <si>
    <t>Forgatási célú belföldi értékpapírok vásárlása</t>
  </si>
  <si>
    <t>K9121</t>
  </si>
  <si>
    <t>195</t>
  </si>
  <si>
    <t>Befektetési célú belföldi értékpapírok vásárlása</t>
  </si>
  <si>
    <t>K9122</t>
  </si>
  <si>
    <t>196</t>
  </si>
  <si>
    <t>Kincstárjegyek beváltása</t>
  </si>
  <si>
    <t>K9123</t>
  </si>
  <si>
    <t>197</t>
  </si>
  <si>
    <t>Éven belüli lejáratú belföldi értékpapírok beváltása</t>
  </si>
  <si>
    <t>K9124</t>
  </si>
  <si>
    <t>198</t>
  </si>
  <si>
    <t>Belföldi kötvények beváltása</t>
  </si>
  <si>
    <t>K9125</t>
  </si>
  <si>
    <t>199</t>
  </si>
  <si>
    <t>Belföldi értékpapírok kiadásai (=194+…+198)</t>
  </si>
  <si>
    <t>K912</t>
  </si>
  <si>
    <t>200</t>
  </si>
  <si>
    <t>Államháztartáson belüli megelőlegezések folyósítása</t>
  </si>
  <si>
    <t>K913</t>
  </si>
  <si>
    <t>201</t>
  </si>
  <si>
    <t>Államháztartáson belüli megelőlegezések visszafizetése</t>
  </si>
  <si>
    <t>K914</t>
  </si>
  <si>
    <t>202</t>
  </si>
  <si>
    <t>Központi, irányító szervi támogatások folyósítása</t>
  </si>
  <si>
    <t>K915</t>
  </si>
  <si>
    <t>203</t>
  </si>
  <si>
    <t>Pénzeszközök lekötött bankbetétként elhelyezése</t>
  </si>
  <si>
    <t>K916</t>
  </si>
  <si>
    <t>204</t>
  </si>
  <si>
    <t>Pénzügyi lízing kiadásai</t>
  </si>
  <si>
    <t>K917</t>
  </si>
  <si>
    <t>205</t>
  </si>
  <si>
    <t>Központi költségvetés sajátos finanszírozási kiadásai</t>
  </si>
  <si>
    <t>K918</t>
  </si>
  <si>
    <t>206</t>
  </si>
  <si>
    <t>Hosszú lejáratú tulajdonosi kölcsönök kiadásai</t>
  </si>
  <si>
    <t>K9191</t>
  </si>
  <si>
    <t>207</t>
  </si>
  <si>
    <t>Rövid lejáratú tulajdonosi kölcsönök kiadásai</t>
  </si>
  <si>
    <t>K9192</t>
  </si>
  <si>
    <t>208</t>
  </si>
  <si>
    <t>Tulajdonosi kölcsönök kiadásain (=206+207)</t>
  </si>
  <si>
    <t>K919</t>
  </si>
  <si>
    <t>209</t>
  </si>
  <si>
    <t>Belföldi finanszírozás kiadásai (=193+199+…+205+208)</t>
  </si>
  <si>
    <t>K91</t>
  </si>
  <si>
    <t>210</t>
  </si>
  <si>
    <t>Forgatási célú külföldi értékpapírok vásárlása</t>
  </si>
  <si>
    <t>K921</t>
  </si>
  <si>
    <t>211</t>
  </si>
  <si>
    <t>Befektetési célú külföldi értékpapírok vásárlása</t>
  </si>
  <si>
    <t>K922</t>
  </si>
  <si>
    <t>212</t>
  </si>
  <si>
    <t>Külföldi értékpapírok beváltása</t>
  </si>
  <si>
    <t>K923</t>
  </si>
  <si>
    <t>213</t>
  </si>
  <si>
    <t>Hitelek, kölcsönök törlesztése külföldi kormányoknak és nemz. szerv.</t>
  </si>
  <si>
    <t>K924</t>
  </si>
  <si>
    <t>214</t>
  </si>
  <si>
    <t>Hitelek, kölcsönök törlesztése külföldi pénzintézeteknek</t>
  </si>
  <si>
    <t>K925</t>
  </si>
  <si>
    <t>215</t>
  </si>
  <si>
    <t>Külföldi finanszírozás kiadásai (=210+…+214)</t>
  </si>
  <si>
    <t>K92</t>
  </si>
  <si>
    <t>216</t>
  </si>
  <si>
    <t>Adóssághoz nem kapcsolódó származékos ügyletek kiadásai</t>
  </si>
  <si>
    <t>K93</t>
  </si>
  <si>
    <t>217</t>
  </si>
  <si>
    <t>Váltókiadások</t>
  </si>
  <si>
    <t>K94</t>
  </si>
  <si>
    <t>218</t>
  </si>
  <si>
    <t>Finanszírozási kiadások (=209+215+216+217)</t>
  </si>
  <si>
    <t>K9</t>
  </si>
  <si>
    <t>219</t>
  </si>
  <si>
    <t>Kiadások összesen (=189+218)</t>
  </si>
  <si>
    <t>BEVÉTELEK</t>
  </si>
  <si>
    <t xml:space="preserve">Működési célú támogatások államháztartáson belülről </t>
  </si>
  <si>
    <t>Felhalmozási célú támogatások államháztartáson belülről</t>
  </si>
  <si>
    <t>Közhatalmi bevételek</t>
  </si>
  <si>
    <t>Felhalmozási bevételek</t>
  </si>
  <si>
    <t>Működési célú átvett pénzeszközök</t>
  </si>
  <si>
    <t>Felhalmozási célú átvett pénzeszközök</t>
  </si>
  <si>
    <t>Önkormányzati hivatal működésének támogatása (Őcsényre jutó rész)</t>
  </si>
  <si>
    <t>Kiegyenlítő bérrendezési alap (Őcsényre jutó rész)</t>
  </si>
  <si>
    <t>Önkormányzat hozzájárulása</t>
  </si>
  <si>
    <t>Finanszírozási bevételek</t>
  </si>
  <si>
    <t>Bevételek összesen (B1 + … + B8)</t>
  </si>
  <si>
    <t>KIADÁSOK</t>
  </si>
  <si>
    <t>Személyi juttatások</t>
  </si>
  <si>
    <t xml:space="preserve">Munkaadókat terhelő járulékok és szoc. hozzájárulási adó    </t>
  </si>
  <si>
    <t>K1 + K2</t>
  </si>
  <si>
    <t>Bér és járulék összesen</t>
  </si>
  <si>
    <t>Gyógyszerbeszerzés (5111)</t>
  </si>
  <si>
    <t>Vegyszerek költségei (5112)</t>
  </si>
  <si>
    <t>Könyvbeszerzés (5113)</t>
  </si>
  <si>
    <t>Folyóirat beszerzése (5114)</t>
  </si>
  <si>
    <t>Egyéb információhordozó beszerzése (5115)</t>
  </si>
  <si>
    <t>Szakmai nyomtatványbeszerzés költsége (5116)</t>
  </si>
  <si>
    <t>Egy éven belül elhasználódó szakmai anyagi eszközök költségei (5118)</t>
  </si>
  <si>
    <t>Egyéb szakmai anyagok beszerzése (5119)</t>
  </si>
  <si>
    <t>Élelmiszerek költségei (5121)</t>
  </si>
  <si>
    <t>Irodaszerek, nyomtatványok költségei (5122)</t>
  </si>
  <si>
    <t>Tüzelőanyagok költségei (5123)</t>
  </si>
  <si>
    <t>Üzemanyag, hajtó- és kenőanyagok költségei (5124)</t>
  </si>
  <si>
    <t>Tisztítószer (5126)</t>
  </si>
  <si>
    <t>Munkaruha, védőruha(5127)</t>
  </si>
  <si>
    <t>Egy éven belül elhasználódó üzemeltetési anyagi eszközök költségei (5128)</t>
  </si>
  <si>
    <t>Egyéb üzemeltetési anyag (5129)</t>
  </si>
  <si>
    <t>Készletbeszerzés (=K311+K312+K313)</t>
  </si>
  <si>
    <t>Informatikai szolgáltatások igénybevétele (tv+int)</t>
  </si>
  <si>
    <t>Tv (5211)</t>
  </si>
  <si>
    <t>Internet (5212)</t>
  </si>
  <si>
    <t>Egyéb informatikai szolgáltatások (5213)</t>
  </si>
  <si>
    <t>Telefon (5214)</t>
  </si>
  <si>
    <t>Kommunikációs szolgáltatások (K321+K322)</t>
  </si>
  <si>
    <t>Villamosenergia-szolgáltatás díja (5221)</t>
  </si>
  <si>
    <t>Gázenergia-szolgáltatás díja (5222)</t>
  </si>
  <si>
    <t>Viz- és csatornadíjak (5224)</t>
  </si>
  <si>
    <t>Bérleti és lízing díjak (524)</t>
  </si>
  <si>
    <t>Karbantartási, kisjavítási szolgáltatások (525)</t>
  </si>
  <si>
    <t>Továbbképzés (5261)</t>
  </si>
  <si>
    <t>Üzemorvos (5262)</t>
  </si>
  <si>
    <t>Egyéb (pl. irattározás, gazd.fel.ellát., tanfolyam) (5269)</t>
  </si>
  <si>
    <t>Szolgáltatási kiadások (=K332+…+K337)</t>
  </si>
  <si>
    <t>Kiküldetések, reklám- és propagandakiadások (K341+K342)</t>
  </si>
  <si>
    <t>Különféle befizetések és egyéb dologi kiadások (K351+ … + K355)</t>
  </si>
  <si>
    <t>Dologi kiadások (K31+ … + K35)</t>
  </si>
  <si>
    <t>Ellátottak pénzbeli juttatásai</t>
  </si>
  <si>
    <t>Egyéb működési célú kiadások</t>
  </si>
  <si>
    <t>Beruházások (K61+ … + K67)</t>
  </si>
  <si>
    <t>Felújítások (K71 + … + K74)</t>
  </si>
  <si>
    <t xml:space="preserve">Egyéb felhalmozási célú kiadások </t>
  </si>
  <si>
    <t xml:space="preserve">Finanszírozási kiadások </t>
  </si>
  <si>
    <t>Kiadások összesen (K1 + … + K9)</t>
  </si>
  <si>
    <t>Törvény szerinti illetmények, munkabérek (K1101)</t>
  </si>
  <si>
    <t>Alapilletmények(K110111)</t>
  </si>
  <si>
    <t>Illetménykiegészítések(K110112)</t>
  </si>
  <si>
    <t>Nyelvpótlékok(K110113)</t>
  </si>
  <si>
    <t>Egy kötelező pótlékok(K110114)</t>
  </si>
  <si>
    <t>Illetménykompenzáció(K110117)</t>
  </si>
  <si>
    <t>Egy.juttatás(K110119)</t>
  </si>
  <si>
    <t>Normatív jutalmak (K1102)</t>
  </si>
  <si>
    <t>Céljuttatás, projektprémium (K1103)</t>
  </si>
  <si>
    <t>Választások</t>
  </si>
  <si>
    <t>Készenléti, ügyeleti, helyettesítési díj, túlóra, túlszolgálat (K1104)</t>
  </si>
  <si>
    <t>Jubileumi jutalom (K1106)</t>
  </si>
  <si>
    <t>Béren kívüli juttatások (K1107)</t>
  </si>
  <si>
    <t>Szép kártya felt.</t>
  </si>
  <si>
    <t>Dolgozók készpénzes béren kívüli juttatás készpénz</t>
  </si>
  <si>
    <t>Erzsébet utalvány nyugd.</t>
  </si>
  <si>
    <t>Közlekedési költségtérítés (K1109)</t>
  </si>
  <si>
    <t>Horváthné bérlettérítés</t>
  </si>
  <si>
    <t>B.A.munkábajárás</t>
  </si>
  <si>
    <t>Egyéb költségtérítések (K1110)</t>
  </si>
  <si>
    <t xml:space="preserve"> folyószla ktgt.(7 főre)</t>
  </si>
  <si>
    <t>Egyéb személyi juttatások (K1113)</t>
  </si>
  <si>
    <t>Foglalkoztatottak személyi juttatásai (=01+…+13) (K11)</t>
  </si>
  <si>
    <t>Munkavégzésre irányuló egyéb jogviszonyban nem saját foglalkoztatottnak fizetett juttatások (K122)</t>
  </si>
  <si>
    <t>Áll.nem tart. megbízási díja</t>
  </si>
  <si>
    <t>Egyéb külső személyi juttatások (K123)</t>
  </si>
  <si>
    <t>éttermi szolg. köztisztv. nap</t>
  </si>
  <si>
    <t>reprezentáció jegyzõtalálkozó</t>
  </si>
  <si>
    <t>vendéglátás jegyzõtalálkozó</t>
  </si>
  <si>
    <t>vendéglátás nyugdíjasok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</si>
  <si>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</si>
  <si>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</si>
  <si>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</si>
  <si>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</si>
  <si>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</si>
  <si>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</si>
  <si>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</si>
  <si>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</si>
  <si>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</si>
  <si>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SL Bt.könyv anyakönyvi szakvizsga</t>
  </si>
  <si>
    <t>Wolters Kft.Új Jogtár elõfizetése</t>
  </si>
  <si>
    <t>Wolters Kft.Adó,Adókódex elõfizetése</t>
  </si>
  <si>
    <t>Ing.Kft.ingatlan ügyek CD-n</t>
  </si>
  <si>
    <t>Wolters K.Kft.nagykommentár közig.elj.tv.</t>
  </si>
  <si>
    <t>EGYÉB</t>
  </si>
  <si>
    <t>Üzemeltetési anyagok beszerzése (K312)</t>
  </si>
  <si>
    <t>Laptopdig. Kft.nyomatdíj</t>
  </si>
  <si>
    <t>Ciron,Pária Zrt.irodaszerek</t>
  </si>
  <si>
    <t>Laptopdig. Kft. irodaszerek</t>
  </si>
  <si>
    <t>Tintapatron aljegyzõ gépéhez</t>
  </si>
  <si>
    <t>számvit. szab. hatályosítás</t>
  </si>
  <si>
    <t>Belügymin.anyakönyvi kivonatok</t>
  </si>
  <si>
    <t>pen drive</t>
  </si>
  <si>
    <t>M.Posta Zrt.boríték</t>
  </si>
  <si>
    <t>Laptopdigital Kft.naptárak</t>
  </si>
  <si>
    <t>Más egyéb nyomtatványok</t>
  </si>
  <si>
    <t>Készletbeszerzés (=29+30+31) (K31)</t>
  </si>
  <si>
    <t>Informatikai szolgáltatások igénybevétele (K321)</t>
  </si>
  <si>
    <t>Telefon Telecom</t>
  </si>
  <si>
    <t>Telenor Zrt.mobil telefondíj aljegyzõ</t>
  </si>
  <si>
    <t>Jogszab. és verz. köv. DMS ONE</t>
  </si>
  <si>
    <t>regiszter üzemeltetés Kormányhivatal</t>
  </si>
  <si>
    <t>Laptopdigital Kft.vírusírtó</t>
  </si>
  <si>
    <t>Szgép karbantartás</t>
  </si>
  <si>
    <t>eKözig Zrt.Önk-i alapnyt.tám.helyi nyilv.Rendsz.Szolg.19.év</t>
  </si>
  <si>
    <t>E-SZadatmegõrzdíj(kataszteri nyt)</t>
  </si>
  <si>
    <t>Egyéb kommunikációs szolgáltatások (K322)</t>
  </si>
  <si>
    <t>M.Telekom Nyrt.</t>
  </si>
  <si>
    <t>Telenor Zrt.mobiltelefon díja aljegyzõ</t>
  </si>
  <si>
    <t>Kommunikációs szolgáltatások (=33+34) (K32)</t>
  </si>
  <si>
    <t>Közüzemi díjak (K331)</t>
  </si>
  <si>
    <t xml:space="preserve">Áramdíj </t>
  </si>
  <si>
    <t>Gázdíj</t>
  </si>
  <si>
    <t xml:space="preserve">Vízdíj </t>
  </si>
  <si>
    <t>Bérleti és lízing díjak (&gt;=39) (K333)</t>
  </si>
  <si>
    <t>Karbantartási, kisjavítási szolgáltatások (K334)</t>
  </si>
  <si>
    <t>Közvetített szolgáltatások  (&gt;=42) (K335)</t>
  </si>
  <si>
    <t>Távüzem díja tov. szlázott</t>
  </si>
  <si>
    <t>Szakmai tevékenységet segítő szolgáltatások  (K336)</t>
  </si>
  <si>
    <t>Horváth G.számvit.szolg.</t>
  </si>
  <si>
    <t>Tm.Kórház fogl.eü.vizsgálat</t>
  </si>
  <si>
    <t>Penta U.Zrt.mérlegképes köt. továbbképzés Hné,H.I.</t>
  </si>
  <si>
    <t>Chlebovics M.ingatlankat. karbant. 4.n.év</t>
  </si>
  <si>
    <t>Saldo Zrt.értekezlet</t>
  </si>
  <si>
    <t>Tm.Korm.Hiv.szakmai nap adós</t>
  </si>
  <si>
    <t>Egyéb szolgáltatások  (K337)</t>
  </si>
  <si>
    <t>Bankktg.</t>
  </si>
  <si>
    <t>OTP jutalék</t>
  </si>
  <si>
    <t>bélyeg</t>
  </si>
  <si>
    <t>Alisca T.Kft.iratmegsemmisítés díja</t>
  </si>
  <si>
    <t>TM.Korm.H.közig.szakvizsga Horváthné.</t>
  </si>
  <si>
    <t>Caminus Kft.kéményvizsgálati díj</t>
  </si>
  <si>
    <t>szállítási díjak</t>
  </si>
  <si>
    <t>Felelõsségbiztosítás</t>
  </si>
  <si>
    <t>Szolgáltatási kiadások (=36+37+38+40+41+43+44) (K33)</t>
  </si>
  <si>
    <t>Kiküldetések kiadásai (K341)</t>
  </si>
  <si>
    <t>Kiküldetések, reklám- és propagandakiadások (=47+48) (K34)</t>
  </si>
  <si>
    <t>Működési célú előzetesen felszámított általános forgalmi adó (K351)</t>
  </si>
  <si>
    <t>Egyéb dologi kiadások (K355)</t>
  </si>
  <si>
    <t xml:space="preserve">Chleb.M.Ingatlankataszter karbantartása </t>
  </si>
  <si>
    <t>Ingatlankataszter karbantartása (66 e/negyedév)</t>
  </si>
  <si>
    <t>E-learning norm. hj.</t>
  </si>
  <si>
    <t>Tanácsadás díja SALDO</t>
  </si>
  <si>
    <t>mérlegképes tov. képzés</t>
  </si>
  <si>
    <t>más egyéb</t>
  </si>
  <si>
    <t>szakmai továbbképzések számvitel,gazdálkodás</t>
  </si>
  <si>
    <t>Különféle befizetések és egyéb dologi kiadások (=50+51+52+55+59) (K35)</t>
  </si>
  <si>
    <t>Dologi kiadások (=32+35+46+49+60) (K3)</t>
  </si>
  <si>
    <t>Intézményi ellátottak pénzbeli juttatásai (&gt;=99+100) (K47)</t>
  </si>
  <si>
    <t>Ellátottak pénzbeli juttatásai (=62+63+74+75+83+93+98+101) (K4)</t>
  </si>
  <si>
    <t>Egyéb működési célú támogatások államháztartáson belülre (=152+…+161) (K506)</t>
  </si>
  <si>
    <t>ebből: központi költségvetési szervek (K506)</t>
  </si>
  <si>
    <t>Egyéb működési célú kiadások (=122+127+128+129+140+151+162+164+176+177+178+179+190) (K5)</t>
  </si>
  <si>
    <t>Vagyonértékű jogok beszerzése(K61)</t>
  </si>
  <si>
    <t>Informatikai eszközök beszerzése, létesítése (K63)</t>
  </si>
  <si>
    <t>Szig. kártyaolvasó</t>
  </si>
  <si>
    <t>nyomtató adós</t>
  </si>
  <si>
    <t>Egyéb tárgyi eszközök beszerzése, létesítése (K64)</t>
  </si>
  <si>
    <t>lefűzőgép jegyzőkönyvek lefűzéséhez</t>
  </si>
  <si>
    <t>Beruházási célú előzetesen felszámított általános forgalmi adó (K67)</t>
  </si>
  <si>
    <t>Beruházások (=192+193+195+…+199) (K6)</t>
  </si>
  <si>
    <t>268</t>
  </si>
  <si>
    <t>Költségvetési kiadások (=20+21+61+121+191+200+205+267) (K1-K8)</t>
  </si>
  <si>
    <t>MINDÖSSZESEN</t>
  </si>
  <si>
    <t>Egyéb működési célú támogatások bevételei államháztartáson belülről (B16)</t>
  </si>
  <si>
    <t>Működési célú támogatások államháztartáson belülről (=07+…+12) (B1)</t>
  </si>
  <si>
    <t>Közvetített szolgáltatások ellenértéke (B403)</t>
  </si>
  <si>
    <t>Egyéb működési bevételek(B411)</t>
  </si>
  <si>
    <t>Működési bevételek (=34+…+40+43+46+...+48) (B4)</t>
  </si>
  <si>
    <t>Költségvetési bevételek (=13+19+33+49+55+61+67) (B1-B7)</t>
  </si>
  <si>
    <t>Előző év költségvetési maradványának igénybevétele (B8131)</t>
  </si>
  <si>
    <t>Maradvány igénybevétele (=10+11) (B813)</t>
  </si>
  <si>
    <t>Központi, irányító szervi támogatás (B816)</t>
  </si>
  <si>
    <t>állami támogatás megosztása</t>
  </si>
  <si>
    <t>Őcsénytől a KÖH megállapodás módosítása alapján</t>
  </si>
  <si>
    <t>Bérrendezési támogatás</t>
  </si>
  <si>
    <t>Várdomb óvoda gazdálkodási feladataiért</t>
  </si>
  <si>
    <t>bérkompenzáció</t>
  </si>
  <si>
    <t>Belföldi finanszírozás bevételei (=04+09+12+…+17+20) (B81)</t>
  </si>
  <si>
    <t>Finanszírozási bevételek (=21+27+28+29) (B8)</t>
  </si>
  <si>
    <t>összesen</t>
  </si>
  <si>
    <t>Módosítás</t>
  </si>
  <si>
    <t xml:space="preserve">Őcsényi Közös Önkormányzati Hivatal (ŐCSÉNY)
</t>
  </si>
  <si>
    <t>Költségvetési bevételek</t>
  </si>
  <si>
    <t>(Kapás A.)</t>
  </si>
  <si>
    <t>Bérkompenzáció</t>
  </si>
  <si>
    <t>Maradvány igénybevétele</t>
  </si>
  <si>
    <t>előző évi túlfinanszírozás korrekció</t>
  </si>
  <si>
    <t>előző évi maradvány</t>
  </si>
  <si>
    <t>betegszabadság</t>
  </si>
  <si>
    <t>járulékok csökkenése(SZOCHO-2%)</t>
  </si>
  <si>
    <t>2019.évi módosított</t>
  </si>
  <si>
    <t>2019.évi eredeti</t>
  </si>
  <si>
    <t>EP.VÁLASZTÁS</t>
  </si>
  <si>
    <t>ÖSSZES</t>
  </si>
  <si>
    <t>PÖRBÖLY</t>
  </si>
  <si>
    <t>VÁRDOMB</t>
  </si>
  <si>
    <t>ÖSSZESEN</t>
  </si>
  <si>
    <t>K.A. kiadások visszafizetése</t>
  </si>
  <si>
    <t xml:space="preserve">Munkavégzésre irányuló egyéb jogviszonyban nem saját foglalkoztatottnak fizetett juttatások (K122) </t>
  </si>
  <si>
    <t>Őcsény</t>
  </si>
  <si>
    <t>forintban!</t>
  </si>
  <si>
    <t>Tartalomjegyzék</t>
  </si>
  <si>
    <t>Őcsényi Közös Önkormányzati Hivatal</t>
  </si>
  <si>
    <t>KÖH ÖSSZEVONT költségvetés</t>
  </si>
  <si>
    <t xml:space="preserve">KÖH  VÁRDOMB-PÖRBÖLY Szervezeti egység BEVÉTELEI , KIADÁSAI </t>
  </si>
  <si>
    <t xml:space="preserve">KÖH  ŐCSÉNY szervezeti egység BEVÉTELEI , KIADÁSAI </t>
  </si>
  <si>
    <t>ELŐIRÁNYZATMÓDOSÍTÁS 1.-12.HÓ 2019. év.</t>
  </si>
  <si>
    <t>1.-12.hó</t>
  </si>
  <si>
    <t>Működési bevételek</t>
  </si>
  <si>
    <t>Egyéb kapott(járó) kamatok és kamatjellegű bevételek(B408)</t>
  </si>
  <si>
    <t>garantált bérminimum támogatása 2019.év.</t>
  </si>
  <si>
    <t>gazdálkodás, választás december</t>
  </si>
  <si>
    <t>év végi jutalmak</t>
  </si>
  <si>
    <t>B.K.</t>
  </si>
  <si>
    <t>Foglalkoztatottak egyéb személyi juttatások (K1113)</t>
  </si>
  <si>
    <t>Egyéb külső személyi juttatásai (K123)</t>
  </si>
  <si>
    <t>megbízási díj</t>
  </si>
  <si>
    <t>ÖV.VÁLASZTÁS</t>
  </si>
  <si>
    <t>egyéb</t>
  </si>
  <si>
    <t>Nné szemüveg</t>
  </si>
  <si>
    <t>Hné szemüveg</t>
  </si>
  <si>
    <t>VD.-PB.</t>
  </si>
  <si>
    <t xml:space="preserve"> műszaki szak.</t>
  </si>
  <si>
    <r>
      <t>VD.-PB.</t>
    </r>
    <r>
      <rPr>
        <b/>
        <sz val="16"/>
        <rFont val="Arial CE"/>
        <charset val="238"/>
      </rPr>
      <t xml:space="preserve"> 4.</t>
    </r>
  </si>
  <si>
    <t xml:space="preserve">B utiszámla </t>
  </si>
  <si>
    <t xml:space="preserve">B. A. utiszámla </t>
  </si>
  <si>
    <t xml:space="preserve">Nné utiszámla </t>
  </si>
  <si>
    <t>Gné,Cs</t>
  </si>
  <si>
    <t>Ha.Ho.</t>
  </si>
  <si>
    <t>1. melléklet a    2019. (XII..) határozathoz</t>
  </si>
  <si>
    <t>Őcsényi Közös Önkormányzati Hivatal (VÁRDOMB-PÖRBÖLY)</t>
  </si>
  <si>
    <t>1. függelék a /2019. (XII..) határozathoz</t>
  </si>
  <si>
    <t>2. függelék a /2019. (XII..) határozathoz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</si>
</sst>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89">
    <font>
      <sz val="10"/>
      <name val="Arial CE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0"/>
      <name val="MS Sans Serif"/>
      <family val="2"/>
      <charset val="238"/>
    </font>
    <font>
      <i/>
      <sz val="9"/>
      <color theme="0" tint="-0.499984740745262"/>
      <name val="Arial CE"/>
      <charset val="238"/>
    </font>
    <font>
      <sz val="9"/>
      <color theme="0" tint="-0.499984740745262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 CE"/>
      <charset val="238"/>
    </font>
    <font>
      <sz val="12"/>
      <name val="Arial"/>
      <family val="2"/>
      <charset val="238"/>
    </font>
    <font>
      <b/>
      <sz val="24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sz val="10"/>
      <color rgb="FF0070C0"/>
      <name val="Arial"/>
      <family val="2"/>
      <charset val="238"/>
    </font>
    <font>
      <i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C00000"/>
      <name val="Arial CE"/>
      <charset val="238"/>
    </font>
    <font>
      <i/>
      <sz val="10"/>
      <color rgb="FFC00000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C00000"/>
      <name val="Arial CE"/>
      <charset val="238"/>
    </font>
    <font>
      <b/>
      <sz val="11"/>
      <color rgb="FFC00000"/>
      <name val="Arial"/>
      <family val="2"/>
      <charset val="238"/>
    </font>
    <font>
      <b/>
      <sz val="10"/>
      <color rgb="FF002060"/>
      <name val="Arial CE"/>
      <charset val="238"/>
    </font>
    <font>
      <b/>
      <sz val="10"/>
      <color rgb="FFC00000"/>
      <name val="Arial CE"/>
      <charset val="238"/>
    </font>
    <font>
      <sz val="10"/>
      <color rgb="FFC00000"/>
      <name val="Arial CE"/>
      <charset val="238"/>
    </font>
    <font>
      <b/>
      <sz val="11"/>
      <name val="Arial CE"/>
      <charset val="238"/>
    </font>
    <font>
      <b/>
      <sz val="14"/>
      <color rgb="FFC00000"/>
      <name val="Arial"/>
      <family val="2"/>
      <charset val="238"/>
    </font>
    <font>
      <sz val="10"/>
      <color theme="5" tint="-0.249977111117893"/>
      <name val="Arial CE"/>
      <charset val="238"/>
    </font>
    <font>
      <b/>
      <sz val="10"/>
      <color theme="5" tint="-0.249977111117893"/>
      <name val="Arial CE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sz val="20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rgb="FFC00000"/>
      <name val="Arial CE"/>
      <charset val="238"/>
    </font>
    <font>
      <sz val="10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9"/>
      <color rgb="FFC00000"/>
      <name val="Arial"/>
      <family val="2"/>
      <charset val="238"/>
    </font>
    <font>
      <b/>
      <i/>
      <sz val="9"/>
      <color rgb="FF00B050"/>
      <name val="Arial CE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9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 tint="-4.9989318521683403E-2"/>
      <name val="Arial"/>
      <family val="2"/>
      <charset val="238"/>
    </font>
    <font>
      <sz val="10"/>
      <color rgb="FF002060"/>
      <name val="Arial"/>
      <family val="2"/>
      <charset val="238"/>
    </font>
    <font>
      <i/>
      <sz val="10"/>
      <color rgb="FF00B050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6"/>
      <color rgb="FFC00000"/>
      <name val="Arial CE"/>
      <charset val="238"/>
    </font>
    <font>
      <b/>
      <i/>
      <sz val="14"/>
      <color indexed="8"/>
      <name val="Arial"/>
      <family val="2"/>
      <charset val="238"/>
    </font>
    <font>
      <b/>
      <i/>
      <sz val="12"/>
      <name val="Arial CE"/>
      <charset val="238"/>
    </font>
    <font>
      <b/>
      <sz val="8"/>
      <color rgb="FFFF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6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C00000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8" fillId="0" borderId="0"/>
    <xf numFmtId="0" fontId="14" fillId="0" borderId="0"/>
  </cellStyleXfs>
  <cellXfs count="61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7" fillId="4" borderId="9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164" fontId="10" fillId="0" borderId="0" xfId="0" applyNumberFormat="1" applyFont="1" applyFill="1"/>
    <xf numFmtId="0" fontId="15" fillId="0" borderId="0" xfId="0" applyFont="1" applyAlignment="1">
      <alignment vertical="center"/>
    </xf>
    <xf numFmtId="0" fontId="19" fillId="0" borderId="8" xfId="1" applyNumberFormat="1" applyFont="1" applyFill="1" applyBorder="1" applyAlignment="1" applyProtection="1">
      <alignment horizontal="right"/>
    </xf>
    <xf numFmtId="0" fontId="23" fillId="0" borderId="8" xfId="1" applyNumberFormat="1" applyFont="1" applyFill="1" applyBorder="1" applyAlignment="1" applyProtection="1">
      <alignment horizontal="right"/>
    </xf>
    <xf numFmtId="0" fontId="8" fillId="0" borderId="8" xfId="0" applyFont="1" applyFill="1" applyBorder="1" applyAlignment="1">
      <alignment wrapText="1"/>
    </xf>
    <xf numFmtId="0" fontId="25" fillId="0" borderId="8" xfId="0" applyFont="1" applyFill="1" applyBorder="1" applyAlignment="1">
      <alignment wrapText="1"/>
    </xf>
    <xf numFmtId="0" fontId="26" fillId="0" borderId="8" xfId="0" applyFont="1" applyFill="1" applyBorder="1" applyAlignment="1">
      <alignment wrapText="1"/>
    </xf>
    <xf numFmtId="0" fontId="28" fillId="0" borderId="8" xfId="0" applyFont="1" applyFill="1" applyBorder="1" applyAlignment="1">
      <alignment horizontal="right" wrapText="1"/>
    </xf>
    <xf numFmtId="0" fontId="24" fillId="0" borderId="8" xfId="0" applyFont="1" applyFill="1" applyBorder="1" applyAlignment="1">
      <alignment wrapText="1"/>
    </xf>
    <xf numFmtId="0" fontId="29" fillId="0" borderId="8" xfId="0" applyFont="1" applyFill="1" applyBorder="1" applyAlignment="1">
      <alignment horizontal="right" wrapText="1"/>
    </xf>
    <xf numFmtId="0" fontId="31" fillId="0" borderId="8" xfId="1" applyNumberFormat="1" applyFont="1" applyFill="1" applyBorder="1" applyAlignment="1" applyProtection="1"/>
    <xf numFmtId="0" fontId="8" fillId="5" borderId="8" xfId="0" applyFont="1" applyFill="1" applyBorder="1" applyAlignment="1">
      <alignment wrapText="1"/>
    </xf>
    <xf numFmtId="0" fontId="8" fillId="0" borderId="8" xfId="0" applyFont="1" applyFill="1" applyBorder="1" applyAlignment="1"/>
    <xf numFmtId="0" fontId="28" fillId="0" borderId="8" xfId="0" applyFont="1" applyFill="1" applyBorder="1" applyAlignment="1">
      <alignment horizontal="right"/>
    </xf>
    <xf numFmtId="0" fontId="25" fillId="0" borderId="8" xfId="0" applyFont="1" applyFill="1" applyBorder="1" applyAlignment="1"/>
    <xf numFmtId="0" fontId="31" fillId="0" borderId="8" xfId="1" applyNumberFormat="1" applyFont="1" applyFill="1" applyBorder="1" applyAlignment="1" applyProtection="1">
      <alignment horizontal="right"/>
    </xf>
    <xf numFmtId="0" fontId="32" fillId="6" borderId="14" xfId="0" applyFont="1" applyFill="1" applyBorder="1" applyAlignment="1">
      <alignment horizontal="center" vertical="top" wrapText="1"/>
    </xf>
    <xf numFmtId="0" fontId="33" fillId="6" borderId="15" xfId="0" applyFont="1" applyFill="1" applyBorder="1" applyAlignment="1">
      <alignment horizontal="center" vertical="top" wrapText="1"/>
    </xf>
    <xf numFmtId="0" fontId="34" fillId="6" borderId="15" xfId="0" applyFont="1" applyFill="1" applyBorder="1" applyAlignment="1">
      <alignment horizontal="center" vertical="top" wrapText="1"/>
    </xf>
    <xf numFmtId="0" fontId="32" fillId="6" borderId="16" xfId="0" applyFont="1" applyFill="1" applyBorder="1" applyAlignment="1">
      <alignment horizontal="center" vertical="top" wrapText="1"/>
    </xf>
    <xf numFmtId="0" fontId="32" fillId="6" borderId="17" xfId="0" applyFont="1" applyFill="1" applyBorder="1" applyAlignment="1">
      <alignment horizontal="center" vertical="top" wrapText="1"/>
    </xf>
    <xf numFmtId="0" fontId="35" fillId="6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3" fontId="36" fillId="0" borderId="19" xfId="0" applyNumberFormat="1" applyFont="1" applyBorder="1" applyAlignment="1">
      <alignment horizontal="right" vertical="top" wrapText="1"/>
    </xf>
    <xf numFmtId="0" fontId="37" fillId="0" borderId="19" xfId="0" applyFont="1" applyBorder="1" applyAlignment="1">
      <alignment horizontal="right" vertical="top" wrapText="1"/>
    </xf>
    <xf numFmtId="3" fontId="38" fillId="0" borderId="19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horizontal="right" vertical="top" wrapText="1"/>
    </xf>
    <xf numFmtId="3" fontId="36" fillId="0" borderId="19" xfId="0" applyNumberFormat="1" applyFont="1" applyFill="1" applyBorder="1" applyAlignment="1">
      <alignment horizontal="right" vertical="top" wrapText="1"/>
    </xf>
    <xf numFmtId="0" fontId="40" fillId="0" borderId="19" xfId="0" applyFont="1" applyBorder="1" applyAlignment="1">
      <alignment horizontal="right" vertical="top" wrapText="1"/>
    </xf>
    <xf numFmtId="0" fontId="41" fillId="0" borderId="19" xfId="0" applyFont="1" applyFill="1" applyBorder="1" applyAlignment="1" applyProtection="1">
      <alignment horizontal="right"/>
      <protection locked="0"/>
    </xf>
    <xf numFmtId="0" fontId="42" fillId="0" borderId="19" xfId="0" applyFont="1" applyFill="1" applyBorder="1" applyAlignment="1" applyProtection="1">
      <alignment horizontal="right"/>
      <protection locked="0"/>
    </xf>
    <xf numFmtId="0" fontId="42" fillId="0" borderId="17" xfId="0" applyFont="1" applyFill="1" applyBorder="1" applyAlignment="1" applyProtection="1">
      <alignment horizontal="right"/>
      <protection locked="0"/>
    </xf>
    <xf numFmtId="0" fontId="43" fillId="0" borderId="17" xfId="0" applyFont="1" applyFill="1" applyBorder="1" applyAlignment="1" applyProtection="1">
      <alignment horizontal="left"/>
      <protection locked="0"/>
    </xf>
    <xf numFmtId="0" fontId="44" fillId="7" borderId="20" xfId="0" applyFont="1" applyFill="1" applyBorder="1" applyAlignment="1">
      <alignment horizontal="center" vertical="top" wrapText="1"/>
    </xf>
    <xf numFmtId="0" fontId="44" fillId="7" borderId="21" xfId="0" applyFont="1" applyFill="1" applyBorder="1" applyAlignment="1">
      <alignment horizontal="left" vertical="top" wrapText="1"/>
    </xf>
    <xf numFmtId="3" fontId="45" fillId="7" borderId="21" xfId="0" applyNumberFormat="1" applyFont="1" applyFill="1" applyBorder="1" applyAlignment="1">
      <alignment vertical="top"/>
    </xf>
    <xf numFmtId="3" fontId="46" fillId="0" borderId="19" xfId="0" applyNumberFormat="1" applyFont="1" applyBorder="1" applyAlignment="1">
      <alignment horizontal="right" vertical="top" wrapText="1"/>
    </xf>
    <xf numFmtId="0" fontId="47" fillId="0" borderId="19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0" fontId="48" fillId="0" borderId="19" xfId="0" applyFont="1" applyFill="1" applyBorder="1" applyAlignment="1" applyProtection="1">
      <alignment horizontal="right"/>
      <protection locked="0"/>
    </xf>
    <xf numFmtId="3" fontId="49" fillId="0" borderId="19" xfId="0" applyNumberFormat="1" applyFont="1" applyBorder="1"/>
    <xf numFmtId="0" fontId="6" fillId="0" borderId="17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right" vertical="top" wrapText="1"/>
    </xf>
    <xf numFmtId="3" fontId="49" fillId="0" borderId="17" xfId="0" applyNumberFormat="1" applyFont="1" applyBorder="1"/>
    <xf numFmtId="0" fontId="50" fillId="7" borderId="17" xfId="0" applyFont="1" applyFill="1" applyBorder="1" applyAlignment="1">
      <alignment horizontal="center" vertical="top" wrapText="1"/>
    </xf>
    <xf numFmtId="0" fontId="50" fillId="7" borderId="17" xfId="0" applyFont="1" applyFill="1" applyBorder="1" applyAlignment="1">
      <alignment horizontal="left" vertical="top" wrapText="1"/>
    </xf>
    <xf numFmtId="3" fontId="45" fillId="7" borderId="17" xfId="0" applyNumberFormat="1" applyFont="1" applyFill="1" applyBorder="1" applyAlignment="1">
      <alignment vertical="top"/>
    </xf>
    <xf numFmtId="0" fontId="50" fillId="8" borderId="20" xfId="0" applyFont="1" applyFill="1" applyBorder="1" applyAlignment="1">
      <alignment horizontal="center" vertical="top" wrapText="1"/>
    </xf>
    <xf numFmtId="0" fontId="50" fillId="8" borderId="21" xfId="0" applyFont="1" applyFill="1" applyBorder="1" applyAlignment="1">
      <alignment horizontal="left" vertical="top" wrapText="1"/>
    </xf>
    <xf numFmtId="3" fontId="51" fillId="8" borderId="21" xfId="0" applyNumberFormat="1" applyFont="1" applyFill="1" applyBorder="1" applyAlignment="1">
      <alignment vertical="top"/>
    </xf>
    <xf numFmtId="0" fontId="6" fillId="0" borderId="16" xfId="0" applyFont="1" applyBorder="1" applyAlignment="1">
      <alignment horizontal="center" vertical="top" wrapText="1"/>
    </xf>
    <xf numFmtId="3" fontId="38" fillId="0" borderId="17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top" wrapText="1"/>
    </xf>
    <xf numFmtId="0" fontId="37" fillId="0" borderId="19" xfId="0" applyFont="1" applyFill="1" applyBorder="1" applyAlignment="1" applyProtection="1">
      <alignment horizontal="right"/>
      <protection locked="0"/>
    </xf>
    <xf numFmtId="3" fontId="49" fillId="0" borderId="19" xfId="0" applyNumberFormat="1" applyFont="1" applyFill="1" applyBorder="1" applyAlignment="1" applyProtection="1">
      <alignment horizontal="right"/>
      <protection locked="0"/>
    </xf>
    <xf numFmtId="0" fontId="41" fillId="0" borderId="19" xfId="0" applyFont="1" applyFill="1" applyBorder="1" applyProtection="1">
      <protection locked="0"/>
    </xf>
    <xf numFmtId="0" fontId="41" fillId="0" borderId="18" xfId="0" applyFont="1" applyFill="1" applyBorder="1" applyAlignment="1" applyProtection="1">
      <alignment horizontal="right"/>
      <protection locked="0"/>
    </xf>
    <xf numFmtId="0" fontId="41" fillId="0" borderId="16" xfId="0" applyFont="1" applyFill="1" applyBorder="1" applyAlignment="1" applyProtection="1">
      <alignment horizontal="right"/>
      <protection locked="0"/>
    </xf>
    <xf numFmtId="3" fontId="36" fillId="2" borderId="19" xfId="0" applyNumberFormat="1" applyFont="1" applyFill="1" applyBorder="1" applyAlignment="1">
      <alignment horizontal="right" vertical="top" wrapText="1"/>
    </xf>
    <xf numFmtId="3" fontId="49" fillId="0" borderId="19" xfId="0" applyNumberFormat="1" applyFont="1" applyBorder="1" applyAlignment="1">
      <alignment horizontal="right"/>
    </xf>
    <xf numFmtId="0" fontId="42" fillId="0" borderId="0" xfId="0" applyFont="1" applyFill="1" applyBorder="1" applyAlignment="1" applyProtection="1">
      <alignment horizontal="right"/>
      <protection locked="0"/>
    </xf>
    <xf numFmtId="0" fontId="41" fillId="0" borderId="17" xfId="0" applyFont="1" applyFill="1" applyBorder="1" applyAlignment="1" applyProtection="1">
      <alignment horizontal="right"/>
      <protection locked="0"/>
    </xf>
    <xf numFmtId="3" fontId="49" fillId="0" borderId="17" xfId="0" applyNumberFormat="1" applyFont="1" applyBorder="1" applyAlignment="1">
      <alignment horizontal="right"/>
    </xf>
    <xf numFmtId="3" fontId="52" fillId="7" borderId="21" xfId="0" applyNumberFormat="1" applyFont="1" applyFill="1" applyBorder="1" applyAlignment="1">
      <alignment horizontal="right" vertical="top" wrapText="1"/>
    </xf>
    <xf numFmtId="3" fontId="45" fillId="0" borderId="19" xfId="0" applyNumberFormat="1" applyFont="1" applyBorder="1" applyAlignment="1">
      <alignment vertical="top"/>
    </xf>
    <xf numFmtId="3" fontId="53" fillId="0" borderId="19" xfId="0" applyNumberFormat="1" applyFont="1" applyBorder="1" applyAlignment="1">
      <alignment vertical="top"/>
    </xf>
    <xf numFmtId="3" fontId="52" fillId="0" borderId="19" xfId="0" applyNumberFormat="1" applyFont="1" applyBorder="1" applyAlignment="1">
      <alignment horizontal="right" vertical="top" wrapText="1"/>
    </xf>
    <xf numFmtId="3" fontId="54" fillId="2" borderId="19" xfId="0" applyNumberFormat="1" applyFont="1" applyFill="1" applyBorder="1" applyAlignment="1">
      <alignment vertical="top"/>
    </xf>
    <xf numFmtId="3" fontId="34" fillId="8" borderId="21" xfId="0" applyNumberFormat="1" applyFont="1" applyFill="1" applyBorder="1" applyAlignment="1">
      <alignment horizontal="right" vertical="top" wrapText="1"/>
    </xf>
    <xf numFmtId="0" fontId="54" fillId="0" borderId="15" xfId="0" applyFont="1" applyBorder="1" applyAlignment="1">
      <alignment vertical="top"/>
    </xf>
    <xf numFmtId="0" fontId="55" fillId="0" borderId="17" xfId="0" applyFont="1" applyBorder="1" applyAlignment="1">
      <alignment vertical="top"/>
    </xf>
    <xf numFmtId="0" fontId="44" fillId="8" borderId="20" xfId="0" applyFont="1" applyFill="1" applyBorder="1" applyAlignment="1">
      <alignment horizontal="center" vertical="top" wrapText="1"/>
    </xf>
    <xf numFmtId="0" fontId="44" fillId="8" borderId="21" xfId="0" applyFont="1" applyFill="1" applyBorder="1" applyAlignment="1">
      <alignment horizontal="left" vertical="top" wrapText="1"/>
    </xf>
    <xf numFmtId="0" fontId="45" fillId="8" borderId="21" xfId="0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vertical="top"/>
    </xf>
    <xf numFmtId="3" fontId="54" fillId="0" borderId="19" xfId="0" applyNumberFormat="1" applyFont="1" applyBorder="1" applyAlignment="1">
      <alignment vertical="top"/>
    </xf>
    <xf numFmtId="0" fontId="50" fillId="8" borderId="15" xfId="0" applyFont="1" applyFill="1" applyBorder="1" applyAlignment="1">
      <alignment horizontal="center" vertical="top" wrapText="1"/>
    </xf>
    <xf numFmtId="0" fontId="50" fillId="8" borderId="15" xfId="0" applyFont="1" applyFill="1" applyBorder="1" applyAlignment="1">
      <alignment horizontal="left" vertical="top" wrapText="1"/>
    </xf>
    <xf numFmtId="0" fontId="50" fillId="6" borderId="21" xfId="0" applyFont="1" applyFill="1" applyBorder="1" applyAlignment="1">
      <alignment horizontal="center" vertical="top" wrapText="1"/>
    </xf>
    <xf numFmtId="0" fontId="50" fillId="6" borderId="21" xfId="0" applyFont="1" applyFill="1" applyBorder="1" applyAlignment="1">
      <alignment horizontal="left" vertical="top" wrapText="1"/>
    </xf>
    <xf numFmtId="3" fontId="57" fillId="6" borderId="15" xfId="0" applyNumberFormat="1" applyFont="1" applyFill="1" applyBorder="1" applyAlignment="1">
      <alignment horizontal="right" vertical="top" wrapText="1"/>
    </xf>
    <xf numFmtId="0" fontId="16" fillId="9" borderId="21" xfId="0" applyFont="1" applyFill="1" applyBorder="1"/>
    <xf numFmtId="3" fontId="16" fillId="9" borderId="22" xfId="0" applyNumberFormat="1" applyFont="1" applyFill="1" applyBorder="1"/>
    <xf numFmtId="0" fontId="6" fillId="0" borderId="18" xfId="2" applyFont="1" applyBorder="1" applyAlignment="1">
      <alignment horizontal="left" vertical="top" wrapText="1"/>
    </xf>
    <xf numFmtId="0" fontId="7" fillId="7" borderId="19" xfId="2" applyFont="1" applyFill="1" applyBorder="1" applyAlignment="1">
      <alignment horizontal="left" vertical="top" wrapText="1"/>
    </xf>
    <xf numFmtId="0" fontId="6" fillId="0" borderId="19" xfId="2" applyFont="1" applyBorder="1" applyAlignment="1">
      <alignment horizontal="left" vertical="top" wrapText="1"/>
    </xf>
    <xf numFmtId="0" fontId="50" fillId="8" borderId="19" xfId="2" applyFont="1" applyFill="1" applyBorder="1" applyAlignment="1">
      <alignment horizontal="left" vertical="top" wrapText="1"/>
    </xf>
    <xf numFmtId="0" fontId="6" fillId="0" borderId="19" xfId="2" applyFont="1" applyBorder="1" applyAlignment="1">
      <alignment horizontal="right" vertical="top" wrapText="1"/>
    </xf>
    <xf numFmtId="0" fontId="6" fillId="0" borderId="18" xfId="2" applyFont="1" applyBorder="1" applyAlignment="1">
      <alignment horizontal="right" vertical="top" wrapText="1"/>
    </xf>
    <xf numFmtId="0" fontId="7" fillId="0" borderId="19" xfId="2" applyFont="1" applyBorder="1" applyAlignment="1">
      <alignment horizontal="left" vertical="top" wrapText="1"/>
    </xf>
    <xf numFmtId="0" fontId="6" fillId="0" borderId="18" xfId="2" applyFont="1" applyBorder="1" applyAlignment="1">
      <alignment horizontal="center" vertical="top" wrapText="1"/>
    </xf>
    <xf numFmtId="0" fontId="7" fillId="7" borderId="18" xfId="2" applyFont="1" applyFill="1" applyBorder="1" applyAlignment="1">
      <alignment horizontal="center" vertical="top" wrapText="1"/>
    </xf>
    <xf numFmtId="3" fontId="7" fillId="7" borderId="19" xfId="2" applyNumberFormat="1" applyFont="1" applyFill="1" applyBorder="1" applyAlignment="1">
      <alignment horizontal="left" vertical="top" wrapText="1"/>
    </xf>
    <xf numFmtId="0" fontId="50" fillId="8" borderId="18" xfId="2" applyFont="1" applyFill="1" applyBorder="1" applyAlignment="1">
      <alignment horizontal="center" vertical="top" wrapText="1"/>
    </xf>
    <xf numFmtId="3" fontId="50" fillId="8" borderId="19" xfId="2" applyNumberFormat="1" applyFont="1" applyFill="1" applyBorder="1" applyAlignment="1">
      <alignment horizontal="left" vertical="top" wrapText="1"/>
    </xf>
    <xf numFmtId="3" fontId="58" fillId="0" borderId="19" xfId="2" applyNumberFormat="1" applyFont="1" applyBorder="1" applyAlignment="1">
      <alignment vertical="top"/>
    </xf>
    <xf numFmtId="0" fontId="7" fillId="0" borderId="18" xfId="2" applyFont="1" applyBorder="1" applyAlignment="1">
      <alignment horizontal="center" vertical="top" wrapText="1"/>
    </xf>
    <xf numFmtId="3" fontId="59" fillId="0" borderId="19" xfId="2" applyNumberFormat="1" applyFont="1" applyBorder="1" applyAlignment="1">
      <alignment vertical="top"/>
    </xf>
    <xf numFmtId="3" fontId="50" fillId="8" borderId="19" xfId="2" applyNumberFormat="1" applyFont="1" applyFill="1" applyBorder="1" applyAlignment="1">
      <alignment horizontal="right" vertical="top" wrapText="1"/>
    </xf>
    <xf numFmtId="0" fontId="0" fillId="0" borderId="18" xfId="0" applyBorder="1"/>
    <xf numFmtId="0" fontId="0" fillId="0" borderId="0" xfId="0" applyBorder="1"/>
    <xf numFmtId="0" fontId="0" fillId="0" borderId="23" xfId="0" applyBorder="1"/>
    <xf numFmtId="165" fontId="9" fillId="0" borderId="28" xfId="0" applyNumberFormat="1" applyFont="1" applyFill="1" applyBorder="1" applyAlignment="1"/>
    <xf numFmtId="3" fontId="20" fillId="0" borderId="27" xfId="0" applyNumberFormat="1" applyFont="1" applyFill="1" applyBorder="1" applyAlignment="1">
      <alignment vertical="center" wrapText="1"/>
    </xf>
    <xf numFmtId="165" fontId="22" fillId="0" borderId="26" xfId="0" applyNumberFormat="1" applyFont="1" applyFill="1" applyBorder="1" applyAlignment="1"/>
    <xf numFmtId="3" fontId="24" fillId="0" borderId="27" xfId="0" applyNumberFormat="1" applyFont="1" applyFill="1" applyBorder="1" applyAlignment="1">
      <alignment vertical="center" wrapText="1"/>
    </xf>
    <xf numFmtId="165" fontId="8" fillId="0" borderId="26" xfId="0" applyNumberFormat="1" applyFont="1" applyFill="1" applyBorder="1" applyAlignment="1"/>
    <xf numFmtId="3" fontId="8" fillId="0" borderId="27" xfId="0" applyNumberFormat="1" applyFont="1" applyFill="1" applyBorder="1" applyAlignment="1">
      <alignment vertical="center" wrapText="1"/>
    </xf>
    <xf numFmtId="165" fontId="20" fillId="0" borderId="26" xfId="0" applyNumberFormat="1" applyFont="1" applyFill="1" applyBorder="1" applyAlignment="1"/>
    <xf numFmtId="165" fontId="25" fillId="0" borderId="26" xfId="0" applyNumberFormat="1" applyFont="1" applyFill="1" applyBorder="1" applyAlignment="1"/>
    <xf numFmtId="3" fontId="25" fillId="0" borderId="27" xfId="0" applyNumberFormat="1" applyFont="1" applyFill="1" applyBorder="1" applyAlignment="1">
      <alignment vertical="center" wrapText="1"/>
    </xf>
    <xf numFmtId="165" fontId="24" fillId="0" borderId="26" xfId="0" applyNumberFormat="1" applyFont="1" applyFill="1" applyBorder="1" applyAlignment="1"/>
    <xf numFmtId="165" fontId="26" fillId="0" borderId="26" xfId="0" applyNumberFormat="1" applyFont="1" applyFill="1" applyBorder="1" applyAlignment="1"/>
    <xf numFmtId="3" fontId="26" fillId="0" borderId="27" xfId="0" applyNumberFormat="1" applyFont="1" applyFill="1" applyBorder="1" applyAlignment="1">
      <alignment vertical="center" wrapText="1"/>
    </xf>
    <xf numFmtId="165" fontId="27" fillId="0" borderId="26" xfId="0" applyNumberFormat="1" applyFont="1" applyFill="1" applyBorder="1" applyAlignment="1"/>
    <xf numFmtId="0" fontId="28" fillId="0" borderId="26" xfId="0" applyFont="1" applyFill="1" applyBorder="1" applyAlignment="1"/>
    <xf numFmtId="3" fontId="28" fillId="0" borderId="27" xfId="0" applyNumberFormat="1" applyFont="1" applyFill="1" applyBorder="1" applyAlignment="1">
      <alignment vertical="center" wrapText="1"/>
    </xf>
    <xf numFmtId="0" fontId="30" fillId="0" borderId="26" xfId="0" applyFont="1" applyFill="1" applyBorder="1" applyAlignment="1"/>
    <xf numFmtId="3" fontId="30" fillId="0" borderId="27" xfId="0" applyNumberFormat="1" applyFont="1" applyFill="1" applyBorder="1" applyAlignment="1">
      <alignment vertical="center" wrapText="1"/>
    </xf>
    <xf numFmtId="3" fontId="8" fillId="0" borderId="27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5" fillId="0" borderId="27" xfId="0" applyNumberFormat="1" applyFont="1" applyFill="1" applyBorder="1" applyAlignment="1">
      <alignment vertical="center"/>
    </xf>
    <xf numFmtId="165" fontId="8" fillId="7" borderId="24" xfId="0" applyNumberFormat="1" applyFont="1" applyFill="1" applyBorder="1" applyAlignment="1"/>
    <xf numFmtId="0" fontId="8" fillId="7" borderId="11" xfId="0" applyFont="1" applyFill="1" applyBorder="1" applyAlignment="1">
      <alignment wrapText="1"/>
    </xf>
    <xf numFmtId="3" fontId="8" fillId="7" borderId="25" xfId="0" applyNumberFormat="1" applyFont="1" applyFill="1" applyBorder="1" applyAlignment="1">
      <alignment vertical="center" wrapText="1"/>
    </xf>
    <xf numFmtId="165" fontId="8" fillId="7" borderId="26" xfId="0" applyNumberFormat="1" applyFont="1" applyFill="1" applyBorder="1" applyAlignment="1"/>
    <xf numFmtId="0" fontId="8" fillId="7" borderId="8" xfId="0" applyFont="1" applyFill="1" applyBorder="1" applyAlignment="1">
      <alignment wrapText="1"/>
    </xf>
    <xf numFmtId="3" fontId="8" fillId="7" borderId="27" xfId="0" applyNumberFormat="1" applyFont="1" applyFill="1" applyBorder="1" applyAlignment="1">
      <alignment vertical="center" wrapText="1"/>
    </xf>
    <xf numFmtId="165" fontId="9" fillId="8" borderId="26" xfId="0" applyNumberFormat="1" applyFont="1" applyFill="1" applyBorder="1" applyAlignment="1"/>
    <xf numFmtId="0" fontId="9" fillId="8" borderId="8" xfId="0" applyFont="1" applyFill="1" applyBorder="1" applyAlignment="1">
      <alignment wrapText="1"/>
    </xf>
    <xf numFmtId="3" fontId="8" fillId="8" borderId="27" xfId="0" applyNumberFormat="1" applyFont="1" applyFill="1" applyBorder="1" applyAlignment="1">
      <alignment vertical="center" wrapText="1"/>
    </xf>
    <xf numFmtId="165" fontId="9" fillId="7" borderId="26" xfId="0" applyNumberFormat="1" applyFont="1" applyFill="1" applyBorder="1" applyAlignment="1"/>
    <xf numFmtId="0" fontId="9" fillId="7" borderId="8" xfId="0" applyFont="1" applyFill="1" applyBorder="1" applyAlignment="1">
      <alignment wrapText="1"/>
    </xf>
    <xf numFmtId="165" fontId="9" fillId="9" borderId="28" xfId="0" applyNumberFormat="1" applyFont="1" applyFill="1" applyBorder="1" applyAlignment="1"/>
    <xf numFmtId="0" fontId="9" fillId="9" borderId="12" xfId="0" applyFont="1" applyFill="1" applyBorder="1" applyAlignment="1">
      <alignment wrapText="1"/>
    </xf>
    <xf numFmtId="3" fontId="8" fillId="9" borderId="29" xfId="0" applyNumberFormat="1" applyFont="1" applyFill="1" applyBorder="1" applyAlignment="1">
      <alignment vertical="center" wrapText="1"/>
    </xf>
    <xf numFmtId="165" fontId="8" fillId="6" borderId="26" xfId="0" applyNumberFormat="1" applyFont="1" applyFill="1" applyBorder="1" applyAlignment="1"/>
    <xf numFmtId="0" fontId="8" fillId="6" borderId="8" xfId="0" applyFont="1" applyFill="1" applyBorder="1" applyAlignment="1">
      <alignment wrapText="1"/>
    </xf>
    <xf numFmtId="3" fontId="8" fillId="6" borderId="27" xfId="0" applyNumberFormat="1" applyFont="1" applyFill="1" applyBorder="1" applyAlignment="1">
      <alignment vertical="center" wrapText="1"/>
    </xf>
    <xf numFmtId="165" fontId="8" fillId="8" borderId="26" xfId="0" applyNumberFormat="1" applyFont="1" applyFill="1" applyBorder="1" applyAlignment="1"/>
    <xf numFmtId="0" fontId="8" fillId="8" borderId="8" xfId="0" applyFont="1" applyFill="1" applyBorder="1" applyAlignment="1">
      <alignment wrapText="1"/>
    </xf>
    <xf numFmtId="165" fontId="8" fillId="6" borderId="28" xfId="0" applyNumberFormat="1" applyFont="1" applyFill="1" applyBorder="1" applyAlignment="1"/>
    <xf numFmtId="0" fontId="8" fillId="6" borderId="12" xfId="0" applyFont="1" applyFill="1" applyBorder="1" applyAlignment="1">
      <alignment wrapText="1"/>
    </xf>
    <xf numFmtId="3" fontId="8" fillId="6" borderId="29" xfId="0" applyNumberFormat="1" applyFont="1" applyFill="1" applyBorder="1" applyAlignment="1">
      <alignment vertical="center" wrapText="1"/>
    </xf>
    <xf numFmtId="165" fontId="21" fillId="11" borderId="26" xfId="0" applyNumberFormat="1" applyFont="1" applyFill="1" applyBorder="1" applyAlignment="1">
      <alignment vertical="center"/>
    </xf>
    <xf numFmtId="0" fontId="21" fillId="11" borderId="8" xfId="0" applyFont="1" applyFill="1" applyBorder="1" applyAlignment="1">
      <alignment vertical="center" wrapText="1"/>
    </xf>
    <xf numFmtId="0" fontId="17" fillId="0" borderId="35" xfId="0" applyFont="1" applyBorder="1" applyAlignment="1">
      <alignment horizontal="center"/>
    </xf>
    <xf numFmtId="0" fontId="0" fillId="0" borderId="0" xfId="0"/>
    <xf numFmtId="0" fontId="0" fillId="0" borderId="0" xfId="0"/>
    <xf numFmtId="3" fontId="62" fillId="0" borderId="19" xfId="0" applyNumberFormat="1" applyFont="1" applyBorder="1" applyAlignment="1">
      <alignment horizontal="right" vertical="top" wrapText="1"/>
    </xf>
    <xf numFmtId="0" fontId="54" fillId="0" borderId="17" xfId="0" applyFont="1" applyBorder="1" applyAlignment="1">
      <alignment vertical="top"/>
    </xf>
    <xf numFmtId="3" fontId="36" fillId="7" borderId="19" xfId="2" applyNumberFormat="1" applyFont="1" applyFill="1" applyBorder="1" applyAlignment="1">
      <alignment horizontal="left" vertical="top" wrapText="1"/>
    </xf>
    <xf numFmtId="3" fontId="34" fillId="8" borderId="19" xfId="2" applyNumberFormat="1" applyFont="1" applyFill="1" applyBorder="1" applyAlignment="1">
      <alignment horizontal="left" vertical="top" wrapText="1"/>
    </xf>
    <xf numFmtId="3" fontId="54" fillId="0" borderId="19" xfId="2" applyNumberFormat="1" applyFont="1" applyBorder="1" applyAlignment="1">
      <alignment vertical="top"/>
    </xf>
    <xf numFmtId="0" fontId="54" fillId="0" borderId="23" xfId="0" applyFont="1" applyBorder="1"/>
    <xf numFmtId="0" fontId="63" fillId="6" borderId="17" xfId="0" applyFont="1" applyFill="1" applyBorder="1" applyAlignment="1">
      <alignment horizontal="center" vertical="center"/>
    </xf>
    <xf numFmtId="3" fontId="64" fillId="0" borderId="19" xfId="0" applyNumberFormat="1" applyFont="1" applyBorder="1"/>
    <xf numFmtId="3" fontId="64" fillId="0" borderId="17" xfId="0" applyNumberFormat="1" applyFont="1" applyBorder="1"/>
    <xf numFmtId="3" fontId="36" fillId="0" borderId="17" xfId="0" applyNumberFormat="1" applyFont="1" applyBorder="1" applyAlignment="1">
      <alignment horizontal="right" vertical="top" wrapText="1"/>
    </xf>
    <xf numFmtId="3" fontId="64" fillId="0" borderId="19" xfId="0" applyNumberFormat="1" applyFont="1" applyFill="1" applyBorder="1" applyAlignment="1" applyProtection="1">
      <alignment horizontal="right"/>
      <protection locked="0"/>
    </xf>
    <xf numFmtId="3" fontId="64" fillId="0" borderId="19" xfId="0" applyNumberFormat="1" applyFont="1" applyBorder="1" applyAlignment="1">
      <alignment horizontal="right"/>
    </xf>
    <xf numFmtId="3" fontId="64" fillId="0" borderId="17" xfId="0" applyNumberFormat="1" applyFont="1" applyBorder="1" applyAlignment="1">
      <alignment horizontal="right"/>
    </xf>
    <xf numFmtId="0" fontId="45" fillId="0" borderId="19" xfId="0" applyFont="1" applyFill="1" applyBorder="1" applyAlignment="1">
      <alignment vertical="top"/>
    </xf>
    <xf numFmtId="3" fontId="65" fillId="9" borderId="22" xfId="0" applyNumberFormat="1" applyFont="1" applyFill="1" applyBorder="1"/>
    <xf numFmtId="3" fontId="66" fillId="0" borderId="19" xfId="0" applyNumberFormat="1" applyFont="1" applyBorder="1" applyAlignment="1">
      <alignment horizontal="right" vertical="top" wrapText="1"/>
    </xf>
    <xf numFmtId="3" fontId="8" fillId="7" borderId="38" xfId="0" applyNumberFormat="1" applyFont="1" applyFill="1" applyBorder="1" applyAlignment="1">
      <alignment vertical="center" wrapText="1"/>
    </xf>
    <xf numFmtId="3" fontId="67" fillId="7" borderId="25" xfId="0" applyNumberFormat="1" applyFont="1" applyFill="1" applyBorder="1" applyAlignment="1">
      <alignment vertical="center" wrapText="1"/>
    </xf>
    <xf numFmtId="3" fontId="67" fillId="7" borderId="27" xfId="0" applyNumberFormat="1" applyFont="1" applyFill="1" applyBorder="1" applyAlignment="1">
      <alignment vertical="center" wrapText="1"/>
    </xf>
    <xf numFmtId="3" fontId="67" fillId="8" borderId="27" xfId="0" applyNumberFormat="1" applyFont="1" applyFill="1" applyBorder="1" applyAlignment="1">
      <alignment vertical="center" wrapText="1"/>
    </xf>
    <xf numFmtId="3" fontId="68" fillId="0" borderId="27" xfId="0" applyNumberFormat="1" applyFont="1" applyFill="1" applyBorder="1" applyAlignment="1">
      <alignment vertical="center" wrapText="1"/>
    </xf>
    <xf numFmtId="3" fontId="67" fillId="9" borderId="29" xfId="0" applyNumberFormat="1" applyFont="1" applyFill="1" applyBorder="1" applyAlignment="1">
      <alignment vertical="center" wrapText="1"/>
    </xf>
    <xf numFmtId="3" fontId="67" fillId="7" borderId="38" xfId="0" applyNumberFormat="1" applyFont="1" applyFill="1" applyBorder="1" applyAlignment="1">
      <alignment vertical="center" wrapText="1"/>
    </xf>
    <xf numFmtId="3" fontId="67" fillId="11" borderId="27" xfId="0" applyNumberFormat="1" applyFont="1" applyFill="1" applyBorder="1" applyAlignment="1">
      <alignment vertical="center" wrapText="1"/>
    </xf>
    <xf numFmtId="3" fontId="67" fillId="0" borderId="27" xfId="0" applyNumberFormat="1" applyFont="1" applyFill="1" applyBorder="1" applyAlignment="1">
      <alignment vertical="center" wrapText="1"/>
    </xf>
    <xf numFmtId="3" fontId="69" fillId="0" borderId="27" xfId="0" applyNumberFormat="1" applyFont="1" applyFill="1" applyBorder="1" applyAlignment="1">
      <alignment vertical="center" wrapText="1"/>
    </xf>
    <xf numFmtId="3" fontId="68" fillId="0" borderId="27" xfId="0" applyNumberFormat="1" applyFont="1" applyFill="1" applyBorder="1" applyAlignment="1">
      <alignment vertical="center"/>
    </xf>
    <xf numFmtId="3" fontId="67" fillId="6" borderId="27" xfId="0" applyNumberFormat="1" applyFont="1" applyFill="1" applyBorder="1" applyAlignment="1">
      <alignment vertical="center" wrapText="1"/>
    </xf>
    <xf numFmtId="3" fontId="67" fillId="6" borderId="29" xfId="0" applyNumberFormat="1" applyFont="1" applyFill="1" applyBorder="1" applyAlignment="1">
      <alignment vertical="center" wrapText="1"/>
    </xf>
    <xf numFmtId="0" fontId="9" fillId="0" borderId="37" xfId="0" applyFont="1" applyFill="1" applyBorder="1" applyAlignment="1">
      <alignment wrapText="1"/>
    </xf>
    <xf numFmtId="165" fontId="9" fillId="0" borderId="36" xfId="0" applyNumberFormat="1" applyFont="1" applyFill="1" applyBorder="1" applyAlignment="1"/>
    <xf numFmtId="0" fontId="7" fillId="0" borderId="8" xfId="0" applyFont="1" applyBorder="1" applyAlignment="1">
      <alignment horizontal="left" vertical="top" wrapText="1"/>
    </xf>
    <xf numFmtId="165" fontId="9" fillId="0" borderId="39" xfId="0" applyNumberFormat="1" applyFont="1" applyFill="1" applyBorder="1" applyAlignment="1"/>
    <xf numFmtId="0" fontId="7" fillId="0" borderId="27" xfId="0" applyFont="1" applyFill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3" fontId="24" fillId="0" borderId="38" xfId="0" applyNumberFormat="1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left" vertical="top" wrapText="1"/>
    </xf>
    <xf numFmtId="3" fontId="24" fillId="7" borderId="38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top" wrapText="1"/>
    </xf>
    <xf numFmtId="3" fontId="0" fillId="0" borderId="0" xfId="0" applyNumberFormat="1"/>
    <xf numFmtId="3" fontId="68" fillId="0" borderId="38" xfId="0" applyNumberFormat="1" applyFont="1" applyFill="1" applyBorder="1" applyAlignment="1">
      <alignment vertical="center" wrapText="1"/>
    </xf>
    <xf numFmtId="0" fontId="0" fillId="0" borderId="0" xfId="0"/>
    <xf numFmtId="165" fontId="8" fillId="9" borderId="26" xfId="0" applyNumberFormat="1" applyFont="1" applyFill="1" applyBorder="1" applyAlignment="1"/>
    <xf numFmtId="0" fontId="8" fillId="9" borderId="8" xfId="0" applyFont="1" applyFill="1" applyBorder="1" applyAlignment="1">
      <alignment wrapText="1"/>
    </xf>
    <xf numFmtId="3" fontId="8" fillId="9" borderId="27" xfId="0" applyNumberFormat="1" applyFont="1" applyFill="1" applyBorder="1" applyAlignment="1">
      <alignment vertical="center" wrapText="1"/>
    </xf>
    <xf numFmtId="3" fontId="67" fillId="9" borderId="27" xfId="0" applyNumberFormat="1" applyFont="1" applyFill="1" applyBorder="1" applyAlignment="1">
      <alignment vertical="center" wrapText="1"/>
    </xf>
    <xf numFmtId="3" fontId="20" fillId="0" borderId="29" xfId="0" applyNumberFormat="1" applyFont="1" applyFill="1" applyBorder="1" applyAlignment="1">
      <alignment vertical="center" wrapText="1"/>
    </xf>
    <xf numFmtId="3" fontId="68" fillId="0" borderId="29" xfId="0" applyNumberFormat="1" applyFont="1" applyFill="1" applyBorder="1" applyAlignment="1">
      <alignment vertical="center" wrapText="1"/>
    </xf>
    <xf numFmtId="0" fontId="70" fillId="0" borderId="12" xfId="1" applyNumberFormat="1" applyFont="1" applyFill="1" applyBorder="1" applyAlignment="1" applyProtection="1">
      <alignment horizontal="right"/>
    </xf>
    <xf numFmtId="0" fontId="72" fillId="0" borderId="19" xfId="2" applyFont="1" applyBorder="1" applyAlignment="1">
      <alignment horizontal="right" vertical="top" wrapText="1"/>
    </xf>
    <xf numFmtId="3" fontId="36" fillId="0" borderId="19" xfId="2" applyNumberFormat="1" applyFont="1" applyBorder="1" applyAlignment="1">
      <alignment horizontal="left" vertical="top" wrapText="1"/>
    </xf>
    <xf numFmtId="3" fontId="36" fillId="7" borderId="19" xfId="2" applyNumberFormat="1" applyFont="1" applyFill="1" applyBorder="1" applyAlignment="1">
      <alignment vertical="top" wrapText="1"/>
    </xf>
    <xf numFmtId="3" fontId="34" fillId="8" borderId="19" xfId="2" applyNumberFormat="1" applyFont="1" applyFill="1" applyBorder="1" applyAlignment="1">
      <alignment vertical="top" wrapText="1"/>
    </xf>
    <xf numFmtId="0" fontId="71" fillId="0" borderId="19" xfId="0" applyFont="1" applyBorder="1" applyAlignment="1">
      <alignment horizontal="right" vertical="top" wrapText="1"/>
    </xf>
    <xf numFmtId="3" fontId="66" fillId="0" borderId="19" xfId="0" applyNumberFormat="1" applyFont="1" applyFill="1" applyBorder="1" applyAlignment="1">
      <alignment horizontal="right" vertical="top" wrapText="1"/>
    </xf>
    <xf numFmtId="3" fontId="7" fillId="7" borderId="19" xfId="2" applyNumberFormat="1" applyFont="1" applyFill="1" applyBorder="1" applyAlignment="1">
      <alignment horizontal="right" vertical="top" wrapText="1"/>
    </xf>
    <xf numFmtId="3" fontId="55" fillId="0" borderId="19" xfId="2" applyNumberFormat="1" applyFont="1" applyBorder="1" applyAlignment="1">
      <alignment vertical="top"/>
    </xf>
    <xf numFmtId="0" fontId="73" fillId="0" borderId="17" xfId="0" applyFont="1" applyFill="1" applyBorder="1" applyAlignment="1" applyProtection="1">
      <alignment horizontal="right"/>
      <protection locked="0"/>
    </xf>
    <xf numFmtId="0" fontId="74" fillId="0" borderId="8" xfId="0" applyFont="1" applyFill="1" applyBorder="1" applyAlignment="1">
      <alignment horizontal="right" wrapText="1"/>
    </xf>
    <xf numFmtId="0" fontId="75" fillId="0" borderId="4" xfId="0" applyFont="1" applyFill="1" applyBorder="1" applyAlignment="1">
      <alignment horizontal="right" wrapText="1"/>
    </xf>
    <xf numFmtId="3" fontId="67" fillId="0" borderId="38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right" vertical="top" wrapText="1"/>
    </xf>
    <xf numFmtId="0" fontId="72" fillId="0" borderId="9" xfId="0" applyFont="1" applyBorder="1" applyAlignment="1">
      <alignment horizontal="right" vertical="top" wrapText="1"/>
    </xf>
    <xf numFmtId="165" fontId="76" fillId="10" borderId="30" xfId="0" applyNumberFormat="1" applyFont="1" applyFill="1" applyBorder="1" applyAlignment="1">
      <alignment vertical="center"/>
    </xf>
    <xf numFmtId="0" fontId="76" fillId="10" borderId="13" xfId="0" applyFont="1" applyFill="1" applyBorder="1" applyAlignment="1">
      <alignment vertical="center" wrapText="1"/>
    </xf>
    <xf numFmtId="3" fontId="76" fillId="10" borderId="31" xfId="0" applyNumberFormat="1" applyFont="1" applyFill="1" applyBorder="1" applyAlignment="1">
      <alignment vertical="center" wrapText="1"/>
    </xf>
    <xf numFmtId="3" fontId="77" fillId="10" borderId="31" xfId="0" applyNumberFormat="1" applyFont="1" applyFill="1" applyBorder="1" applyAlignment="1">
      <alignment vertical="center" wrapText="1"/>
    </xf>
    <xf numFmtId="0" fontId="60" fillId="6" borderId="21" xfId="2" applyFont="1" applyFill="1" applyBorder="1"/>
    <xf numFmtId="0" fontId="61" fillId="6" borderId="21" xfId="2" applyFont="1" applyFill="1" applyBorder="1" applyAlignment="1">
      <alignment horizontal="left" vertical="top" wrapText="1"/>
    </xf>
    <xf numFmtId="3" fontId="61" fillId="6" borderId="21" xfId="2" applyNumberFormat="1" applyFont="1" applyFill="1" applyBorder="1" applyAlignment="1">
      <alignment horizontal="left" vertical="top" wrapText="1"/>
    </xf>
    <xf numFmtId="3" fontId="57" fillId="6" borderId="21" xfId="2" applyNumberFormat="1" applyFont="1" applyFill="1" applyBorder="1" applyAlignment="1">
      <alignment vertical="top" wrapText="1"/>
    </xf>
    <xf numFmtId="0" fontId="72" fillId="0" borderId="9" xfId="0" applyFont="1" applyFill="1" applyBorder="1" applyAlignment="1">
      <alignment horizontal="right" vertical="top" wrapText="1"/>
    </xf>
    <xf numFmtId="0" fontId="0" fillId="0" borderId="0" xfId="0"/>
    <xf numFmtId="0" fontId="17" fillId="0" borderId="0" xfId="0" applyFont="1" applyFill="1" applyBorder="1" applyAlignment="1">
      <alignment horizontal="center"/>
    </xf>
    <xf numFmtId="0" fontId="0" fillId="0" borderId="0" xfId="0"/>
    <xf numFmtId="3" fontId="78" fillId="0" borderId="19" xfId="0" applyNumberFormat="1" applyFont="1" applyFill="1" applyBorder="1" applyAlignment="1">
      <alignment horizontal="right" vertical="top" wrapText="1"/>
    </xf>
    <xf numFmtId="3" fontId="78" fillId="0" borderId="19" xfId="0" applyNumberFormat="1" applyFont="1" applyBorder="1" applyAlignment="1">
      <alignment horizontal="right" vertical="top" wrapText="1"/>
    </xf>
    <xf numFmtId="0" fontId="79" fillId="0" borderId="17" xfId="0" applyFont="1" applyBorder="1" applyAlignment="1">
      <alignment horizontal="right" vertical="top" wrapText="1"/>
    </xf>
    <xf numFmtId="0" fontId="32" fillId="0" borderId="18" xfId="2" applyFont="1" applyFill="1" applyBorder="1" applyAlignment="1">
      <alignment horizontal="center" vertical="top" wrapText="1"/>
    </xf>
    <xf numFmtId="0" fontId="17" fillId="0" borderId="41" xfId="0" applyFont="1" applyBorder="1" applyAlignment="1">
      <alignment horizontal="center"/>
    </xf>
    <xf numFmtId="3" fontId="6" fillId="0" borderId="17" xfId="2" applyNumberFormat="1" applyFont="1" applyBorder="1" applyAlignment="1">
      <alignment horizontal="left" vertical="top" wrapText="1"/>
    </xf>
    <xf numFmtId="3" fontId="36" fillId="0" borderId="17" xfId="2" applyNumberFormat="1" applyFont="1" applyBorder="1" applyAlignment="1">
      <alignment horizontal="left" vertical="top" wrapText="1"/>
    </xf>
    <xf numFmtId="0" fontId="17" fillId="0" borderId="43" xfId="0" applyFont="1" applyBorder="1" applyAlignment="1">
      <alignment horizontal="center"/>
    </xf>
    <xf numFmtId="0" fontId="7" fillId="7" borderId="19" xfId="2" applyFont="1" applyFill="1" applyBorder="1" applyAlignment="1">
      <alignment horizontal="right" vertical="top" wrapText="1"/>
    </xf>
    <xf numFmtId="3" fontId="58" fillId="0" borderId="19" xfId="2" applyNumberFormat="1" applyFont="1" applyBorder="1" applyAlignment="1">
      <alignment horizontal="right" vertical="top"/>
    </xf>
    <xf numFmtId="3" fontId="59" fillId="0" borderId="19" xfId="2" applyNumberFormat="1" applyFont="1" applyBorder="1" applyAlignment="1">
      <alignment horizontal="right" vertical="top"/>
    </xf>
    <xf numFmtId="3" fontId="61" fillId="6" borderId="21" xfId="2" applyNumberFormat="1" applyFont="1" applyFill="1" applyBorder="1" applyAlignment="1">
      <alignment horizontal="right" vertical="top" wrapText="1"/>
    </xf>
    <xf numFmtId="3" fontId="6" fillId="0" borderId="17" xfId="2" applyNumberFormat="1" applyFont="1" applyBorder="1" applyAlignment="1">
      <alignment horizontal="right" vertical="top" wrapText="1"/>
    </xf>
    <xf numFmtId="0" fontId="50" fillId="0" borderId="17" xfId="2" applyFont="1" applyFill="1" applyBorder="1" applyAlignment="1">
      <alignment horizontal="center" vertical="top" wrapText="1"/>
    </xf>
    <xf numFmtId="3" fontId="36" fillId="7" borderId="19" xfId="2" applyNumberFormat="1" applyFont="1" applyFill="1" applyBorder="1" applyAlignment="1">
      <alignment horizontal="right" vertical="top" wrapText="1"/>
    </xf>
    <xf numFmtId="3" fontId="34" fillId="8" borderId="19" xfId="2" applyNumberFormat="1" applyFont="1" applyFill="1" applyBorder="1" applyAlignment="1">
      <alignment horizontal="right" vertical="top" wrapText="1"/>
    </xf>
    <xf numFmtId="0" fontId="36" fillId="0" borderId="19" xfId="2" applyFont="1" applyBorder="1" applyAlignment="1">
      <alignment horizontal="right" vertical="top" wrapText="1"/>
    </xf>
    <xf numFmtId="0" fontId="36" fillId="7" borderId="19" xfId="2" applyFont="1" applyFill="1" applyBorder="1" applyAlignment="1">
      <alignment horizontal="right" vertical="top" wrapText="1"/>
    </xf>
    <xf numFmtId="3" fontId="54" fillId="0" borderId="19" xfId="2" applyNumberFormat="1" applyFont="1" applyBorder="1" applyAlignment="1">
      <alignment horizontal="right" vertical="top"/>
    </xf>
    <xf numFmtId="3" fontId="57" fillId="6" borderId="21" xfId="2" applyNumberFormat="1" applyFont="1" applyFill="1" applyBorder="1" applyAlignment="1">
      <alignment horizontal="right" vertical="top" wrapText="1"/>
    </xf>
    <xf numFmtId="0" fontId="54" fillId="0" borderId="23" xfId="0" applyFont="1" applyBorder="1" applyAlignment="1">
      <alignment horizontal="right"/>
    </xf>
    <xf numFmtId="3" fontId="45" fillId="7" borderId="21" xfId="0" applyNumberFormat="1" applyFont="1" applyFill="1" applyBorder="1" applyAlignment="1">
      <alignment horizontal="right" vertical="top"/>
    </xf>
    <xf numFmtId="3" fontId="45" fillId="7" borderId="17" xfId="0" applyNumberFormat="1" applyFont="1" applyFill="1" applyBorder="1" applyAlignment="1">
      <alignment horizontal="right" vertical="top"/>
    </xf>
    <xf numFmtId="3" fontId="51" fillId="8" borderId="21" xfId="0" applyNumberFormat="1" applyFont="1" applyFill="1" applyBorder="1" applyAlignment="1">
      <alignment horizontal="right" vertical="top"/>
    </xf>
    <xf numFmtId="3" fontId="45" fillId="0" borderId="19" xfId="0" applyNumberFormat="1" applyFont="1" applyBorder="1" applyAlignment="1">
      <alignment horizontal="right" vertical="top"/>
    </xf>
    <xf numFmtId="3" fontId="54" fillId="0" borderId="19" xfId="0" applyNumberFormat="1" applyFont="1" applyBorder="1" applyAlignment="1">
      <alignment horizontal="right" vertical="top"/>
    </xf>
    <xf numFmtId="3" fontId="54" fillId="2" borderId="19" xfId="0" applyNumberFormat="1" applyFont="1" applyFill="1" applyBorder="1" applyAlignment="1">
      <alignment horizontal="right" vertical="top"/>
    </xf>
    <xf numFmtId="0" fontId="54" fillId="0" borderId="15" xfId="0" applyFont="1" applyBorder="1" applyAlignment="1">
      <alignment horizontal="right" vertical="top"/>
    </xf>
    <xf numFmtId="0" fontId="54" fillId="0" borderId="17" xfId="0" applyFont="1" applyBorder="1" applyAlignment="1">
      <alignment horizontal="right" vertical="top"/>
    </xf>
    <xf numFmtId="0" fontId="45" fillId="8" borderId="21" xfId="0" applyFont="1" applyFill="1" applyBorder="1" applyAlignment="1">
      <alignment horizontal="right" vertical="top"/>
    </xf>
    <xf numFmtId="0" fontId="45" fillId="0" borderId="19" xfId="0" applyFont="1" applyFill="1" applyBorder="1" applyAlignment="1">
      <alignment horizontal="right" vertical="top"/>
    </xf>
    <xf numFmtId="3" fontId="65" fillId="9" borderId="22" xfId="0" applyNumberFormat="1" applyFont="1" applyFill="1" applyBorder="1" applyAlignment="1">
      <alignment horizontal="right"/>
    </xf>
    <xf numFmtId="3" fontId="58" fillId="0" borderId="44" xfId="2" applyNumberFormat="1" applyFont="1" applyBorder="1" applyAlignment="1">
      <alignment vertical="top"/>
    </xf>
    <xf numFmtId="3" fontId="54" fillId="0" borderId="44" xfId="2" applyNumberFormat="1" applyFont="1" applyBorder="1" applyAlignment="1">
      <alignment vertical="top"/>
    </xf>
    <xf numFmtId="3" fontId="54" fillId="0" borderId="44" xfId="2" applyNumberFormat="1" applyFont="1" applyBorder="1" applyAlignment="1">
      <alignment horizontal="right" vertical="top"/>
    </xf>
    <xf numFmtId="3" fontId="58" fillId="0" borderId="44" xfId="2" applyNumberFormat="1" applyFont="1" applyBorder="1" applyAlignment="1">
      <alignment horizontal="right" vertical="top"/>
    </xf>
    <xf numFmtId="3" fontId="36" fillId="0" borderId="21" xfId="2" applyNumberFormat="1" applyFont="1" applyBorder="1" applyAlignment="1">
      <alignment horizontal="right" vertical="top" wrapText="1"/>
    </xf>
    <xf numFmtId="3" fontId="7" fillId="0" borderId="19" xfId="0" applyNumberFormat="1" applyFont="1" applyBorder="1" applyAlignment="1">
      <alignment horizontal="right" vertical="top" wrapText="1"/>
    </xf>
    <xf numFmtId="0" fontId="50" fillId="0" borderId="19" xfId="2" applyFont="1" applyFill="1" applyBorder="1" applyAlignment="1">
      <alignment horizontal="center" vertical="top" wrapText="1"/>
    </xf>
    <xf numFmtId="0" fontId="17" fillId="0" borderId="4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48" xfId="0" applyBorder="1"/>
    <xf numFmtId="3" fontId="56" fillId="0" borderId="19" xfId="0" applyNumberFormat="1" applyFont="1" applyBorder="1" applyAlignment="1">
      <alignment vertical="top"/>
    </xf>
    <xf numFmtId="3" fontId="56" fillId="7" borderId="21" xfId="0" applyNumberFormat="1" applyFont="1" applyFill="1" applyBorder="1" applyAlignment="1">
      <alignment vertical="top"/>
    </xf>
    <xf numFmtId="0" fontId="17" fillId="0" borderId="0" xfId="0" applyFont="1" applyFill="1" applyBorder="1" applyAlignment="1"/>
    <xf numFmtId="3" fontId="24" fillId="0" borderId="50" xfId="0" applyNumberFormat="1" applyFont="1" applyFill="1" applyBorder="1" applyAlignment="1">
      <alignment vertical="center" wrapText="1"/>
    </xf>
    <xf numFmtId="3" fontId="8" fillId="7" borderId="50" xfId="0" applyNumberFormat="1" applyFont="1" applyFill="1" applyBorder="1" applyAlignment="1">
      <alignment vertical="center" wrapText="1"/>
    </xf>
    <xf numFmtId="3" fontId="8" fillId="7" borderId="51" xfId="0" applyNumberFormat="1" applyFont="1" applyFill="1" applyBorder="1" applyAlignment="1">
      <alignment vertical="center" wrapText="1"/>
    </xf>
    <xf numFmtId="3" fontId="24" fillId="0" borderId="51" xfId="0" applyNumberFormat="1" applyFont="1" applyFill="1" applyBorder="1" applyAlignment="1">
      <alignment vertical="center" wrapText="1"/>
    </xf>
    <xf numFmtId="3" fontId="8" fillId="0" borderId="51" xfId="0" applyNumberFormat="1" applyFont="1" applyFill="1" applyBorder="1" applyAlignment="1">
      <alignment vertical="center" wrapText="1"/>
    </xf>
    <xf numFmtId="3" fontId="20" fillId="0" borderId="51" xfId="0" applyNumberFormat="1" applyFont="1" applyFill="1" applyBorder="1" applyAlignment="1">
      <alignment vertical="center" wrapText="1"/>
    </xf>
    <xf numFmtId="3" fontId="25" fillId="0" borderId="51" xfId="0" applyNumberFormat="1" applyFont="1" applyFill="1" applyBorder="1" applyAlignment="1">
      <alignment vertical="center" wrapText="1"/>
    </xf>
    <xf numFmtId="3" fontId="8" fillId="8" borderId="51" xfId="0" applyNumberFormat="1" applyFont="1" applyFill="1" applyBorder="1" applyAlignment="1">
      <alignment vertical="center" wrapText="1"/>
    </xf>
    <xf numFmtId="3" fontId="26" fillId="0" borderId="51" xfId="0" applyNumberFormat="1" applyFont="1" applyFill="1" applyBorder="1" applyAlignment="1">
      <alignment vertical="center" wrapText="1"/>
    </xf>
    <xf numFmtId="3" fontId="28" fillId="0" borderId="51" xfId="0" applyNumberFormat="1" applyFont="1" applyFill="1" applyBorder="1" applyAlignment="1">
      <alignment vertical="center" wrapText="1"/>
    </xf>
    <xf numFmtId="3" fontId="30" fillId="0" borderId="51" xfId="0" applyNumberFormat="1" applyFont="1" applyFill="1" applyBorder="1" applyAlignment="1">
      <alignment vertical="center" wrapText="1"/>
    </xf>
    <xf numFmtId="3" fontId="8" fillId="0" borderId="51" xfId="0" applyNumberFormat="1" applyFont="1" applyFill="1" applyBorder="1" applyAlignment="1">
      <alignment vertical="center"/>
    </xf>
    <xf numFmtId="3" fontId="20" fillId="0" borderId="51" xfId="0" applyNumberFormat="1" applyFont="1" applyFill="1" applyBorder="1" applyAlignment="1">
      <alignment vertical="center"/>
    </xf>
    <xf numFmtId="3" fontId="25" fillId="0" borderId="51" xfId="0" applyNumberFormat="1" applyFont="1" applyFill="1" applyBorder="1" applyAlignment="1">
      <alignment vertical="center"/>
    </xf>
    <xf numFmtId="3" fontId="8" fillId="6" borderId="51" xfId="0" applyNumberFormat="1" applyFont="1" applyFill="1" applyBorder="1" applyAlignment="1">
      <alignment vertical="center" wrapText="1"/>
    </xf>
    <xf numFmtId="3" fontId="8" fillId="6" borderId="52" xfId="0" applyNumberFormat="1" applyFont="1" applyFill="1" applyBorder="1" applyAlignment="1">
      <alignment vertical="center" wrapText="1"/>
    </xf>
    <xf numFmtId="3" fontId="8" fillId="7" borderId="53" xfId="0" applyNumberFormat="1" applyFont="1" applyFill="1" applyBorder="1" applyAlignment="1">
      <alignment vertical="center" wrapText="1"/>
    </xf>
    <xf numFmtId="3" fontId="24" fillId="0" borderId="54" xfId="0" applyNumberFormat="1" applyFont="1" applyFill="1" applyBorder="1" applyAlignment="1">
      <alignment vertical="center" wrapText="1"/>
    </xf>
    <xf numFmtId="3" fontId="8" fillId="7" borderId="52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26" fillId="0" borderId="38" xfId="0" applyNumberFormat="1" applyFont="1" applyFill="1" applyBorder="1" applyAlignment="1">
      <alignment vertical="center" wrapText="1"/>
    </xf>
    <xf numFmtId="3" fontId="8" fillId="8" borderId="53" xfId="0" applyNumberFormat="1" applyFont="1" applyFill="1" applyBorder="1" applyAlignment="1">
      <alignment vertical="center" wrapText="1"/>
    </xf>
    <xf numFmtId="3" fontId="25" fillId="0" borderId="29" xfId="0" applyNumberFormat="1" applyFont="1" applyFill="1" applyBorder="1" applyAlignment="1">
      <alignment vertical="center" wrapText="1"/>
    </xf>
    <xf numFmtId="3" fontId="8" fillId="6" borderId="53" xfId="0" applyNumberFormat="1" applyFont="1" applyFill="1" applyBorder="1" applyAlignment="1">
      <alignment vertical="center" wrapText="1"/>
    </xf>
    <xf numFmtId="3" fontId="50" fillId="9" borderId="55" xfId="0" applyNumberFormat="1" applyFont="1" applyFill="1" applyBorder="1" applyAlignment="1">
      <alignment vertical="center" wrapText="1"/>
    </xf>
    <xf numFmtId="0" fontId="17" fillId="0" borderId="56" xfId="0" applyFont="1" applyBorder="1" applyAlignment="1">
      <alignment horizontal="center"/>
    </xf>
    <xf numFmtId="3" fontId="24" fillId="0" borderId="53" xfId="0" applyNumberFormat="1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vertical="center" wrapText="1"/>
    </xf>
    <xf numFmtId="3" fontId="20" fillId="0" borderId="53" xfId="0" applyNumberFormat="1" applyFont="1" applyFill="1" applyBorder="1" applyAlignment="1">
      <alignment vertical="center" wrapText="1"/>
    </xf>
    <xf numFmtId="3" fontId="25" fillId="0" borderId="53" xfId="0" applyNumberFormat="1" applyFont="1" applyFill="1" applyBorder="1" applyAlignment="1">
      <alignment vertical="center" wrapText="1"/>
    </xf>
    <xf numFmtId="3" fontId="26" fillId="0" borderId="53" xfId="0" applyNumberFormat="1" applyFont="1" applyFill="1" applyBorder="1" applyAlignment="1">
      <alignment vertical="center" wrapText="1"/>
    </xf>
    <xf numFmtId="3" fontId="28" fillId="0" borderId="53" xfId="0" applyNumberFormat="1" applyFont="1" applyFill="1" applyBorder="1" applyAlignment="1">
      <alignment vertical="center" wrapText="1"/>
    </xf>
    <xf numFmtId="3" fontId="30" fillId="0" borderId="53" xfId="0" applyNumberFormat="1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vertical="center"/>
    </xf>
    <xf numFmtId="3" fontId="20" fillId="0" borderId="53" xfId="0" applyNumberFormat="1" applyFont="1" applyFill="1" applyBorder="1" applyAlignment="1">
      <alignment vertical="center"/>
    </xf>
    <xf numFmtId="3" fontId="25" fillId="0" borderId="53" xfId="0" applyNumberFormat="1" applyFont="1" applyFill="1" applyBorder="1" applyAlignment="1">
      <alignment vertical="center"/>
    </xf>
    <xf numFmtId="0" fontId="17" fillId="6" borderId="42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81" fillId="0" borderId="49" xfId="0" applyFont="1" applyBorder="1"/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7" fillId="0" borderId="62" xfId="0" applyFont="1" applyBorder="1" applyAlignment="1">
      <alignment horizontal="center"/>
    </xf>
    <xf numFmtId="165" fontId="50" fillId="9" borderId="63" xfId="0" applyNumberFormat="1" applyFont="1" applyFill="1" applyBorder="1" applyAlignment="1"/>
    <xf numFmtId="0" fontId="50" fillId="9" borderId="64" xfId="0" applyFont="1" applyFill="1" applyBorder="1" applyAlignment="1">
      <alignment wrapText="1"/>
    </xf>
    <xf numFmtId="3" fontId="50" fillId="9" borderId="65" xfId="0" applyNumberFormat="1" applyFont="1" applyFill="1" applyBorder="1" applyAlignment="1">
      <alignment vertical="center" wrapText="1"/>
    </xf>
    <xf numFmtId="3" fontId="34" fillId="9" borderId="65" xfId="0" applyNumberFormat="1" applyFont="1" applyFill="1" applyBorder="1" applyAlignment="1">
      <alignment vertical="center" wrapText="1"/>
    </xf>
    <xf numFmtId="3" fontId="50" fillId="9" borderId="60" xfId="0" applyNumberFormat="1" applyFont="1" applyFill="1" applyBorder="1" applyAlignment="1">
      <alignment vertical="center" wrapText="1"/>
    </xf>
    <xf numFmtId="165" fontId="8" fillId="0" borderId="36" xfId="0" applyNumberFormat="1" applyFont="1" applyFill="1" applyBorder="1" applyAlignment="1"/>
    <xf numFmtId="0" fontId="8" fillId="0" borderId="37" xfId="0" applyFont="1" applyFill="1" applyBorder="1" applyAlignment="1">
      <alignment wrapText="1"/>
    </xf>
    <xf numFmtId="3" fontId="8" fillId="0" borderId="38" xfId="0" applyNumberFormat="1" applyFont="1" applyFill="1" applyBorder="1" applyAlignment="1">
      <alignment vertical="center" wrapText="1"/>
    </xf>
    <xf numFmtId="3" fontId="67" fillId="7" borderId="53" xfId="0" applyNumberFormat="1" applyFont="1" applyFill="1" applyBorder="1" applyAlignment="1">
      <alignment vertical="center" wrapText="1"/>
    </xf>
    <xf numFmtId="3" fontId="68" fillId="0" borderId="53" xfId="0" applyNumberFormat="1" applyFont="1" applyFill="1" applyBorder="1" applyAlignment="1">
      <alignment vertical="center" wrapText="1"/>
    </xf>
    <xf numFmtId="3" fontId="67" fillId="11" borderId="53" xfId="0" applyNumberFormat="1" applyFont="1" applyFill="1" applyBorder="1" applyAlignment="1">
      <alignment vertical="center" wrapText="1"/>
    </xf>
    <xf numFmtId="3" fontId="67" fillId="0" borderId="53" xfId="0" applyNumberFormat="1" applyFont="1" applyFill="1" applyBorder="1" applyAlignment="1">
      <alignment vertical="center" wrapText="1"/>
    </xf>
    <xf numFmtId="3" fontId="67" fillId="8" borderId="53" xfId="0" applyNumberFormat="1" applyFont="1" applyFill="1" applyBorder="1" applyAlignment="1">
      <alignment vertical="center" wrapText="1"/>
    </xf>
    <xf numFmtId="3" fontId="69" fillId="0" borderId="53" xfId="0" applyNumberFormat="1" applyFont="1" applyFill="1" applyBorder="1" applyAlignment="1">
      <alignment vertical="center" wrapText="1"/>
    </xf>
    <xf numFmtId="3" fontId="67" fillId="0" borderId="53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3" fontId="67" fillId="6" borderId="53" xfId="0" applyNumberFormat="1" applyFont="1" applyFill="1" applyBorder="1" applyAlignment="1">
      <alignment vertical="center" wrapText="1"/>
    </xf>
    <xf numFmtId="3" fontId="34" fillId="9" borderId="55" xfId="0" applyNumberFormat="1" applyFont="1" applyFill="1" applyBorder="1" applyAlignment="1">
      <alignment vertical="center" wrapText="1"/>
    </xf>
    <xf numFmtId="3" fontId="8" fillId="11" borderId="27" xfId="0" applyNumberFormat="1" applyFont="1" applyFill="1" applyBorder="1" applyAlignment="1">
      <alignment vertical="center" wrapText="1"/>
    </xf>
    <xf numFmtId="3" fontId="8" fillId="11" borderId="53" xfId="0" applyNumberFormat="1" applyFont="1" applyFill="1" applyBorder="1" applyAlignment="1">
      <alignment vertical="center" wrapText="1"/>
    </xf>
    <xf numFmtId="3" fontId="8" fillId="11" borderId="51" xfId="0" applyNumberFormat="1" applyFont="1" applyFill="1" applyBorder="1" applyAlignment="1">
      <alignment vertical="center" wrapText="1"/>
    </xf>
    <xf numFmtId="3" fontId="16" fillId="9" borderId="21" xfId="0" applyNumberFormat="1" applyFont="1" applyFill="1" applyBorder="1"/>
    <xf numFmtId="0" fontId="0" fillId="9" borderId="21" xfId="0" applyFill="1" applyBorder="1"/>
    <xf numFmtId="165" fontId="9" fillId="7" borderId="36" xfId="0" applyNumberFormat="1" applyFont="1" applyFill="1" applyBorder="1" applyAlignment="1"/>
    <xf numFmtId="0" fontId="9" fillId="7" borderId="37" xfId="0" applyFont="1" applyFill="1" applyBorder="1" applyAlignment="1">
      <alignment wrapText="1"/>
    </xf>
    <xf numFmtId="3" fontId="67" fillId="7" borderId="66" xfId="0" applyNumberFormat="1" applyFont="1" applyFill="1" applyBorder="1" applyAlignment="1">
      <alignment vertical="center" wrapText="1"/>
    </xf>
    <xf numFmtId="3" fontId="8" fillId="7" borderId="66" xfId="0" applyNumberFormat="1" applyFont="1" applyFill="1" applyBorder="1" applyAlignment="1">
      <alignment vertical="center" wrapText="1"/>
    </xf>
    <xf numFmtId="0" fontId="17" fillId="0" borderId="14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32" fillId="12" borderId="18" xfId="0" applyFont="1" applyFill="1" applyBorder="1" applyAlignment="1">
      <alignment horizontal="center" vertical="top" wrapText="1"/>
    </xf>
    <xf numFmtId="0" fontId="61" fillId="12" borderId="23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49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0" fillId="0" borderId="48" xfId="0" applyBorder="1"/>
    <xf numFmtId="0" fontId="17" fillId="0" borderId="71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3" fontId="67" fillId="0" borderId="2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 wrapText="1"/>
    </xf>
    <xf numFmtId="3" fontId="50" fillId="9" borderId="49" xfId="0" applyNumberFormat="1" applyFont="1" applyFill="1" applyBorder="1" applyAlignment="1">
      <alignment vertical="center" wrapText="1"/>
    </xf>
    <xf numFmtId="3" fontId="67" fillId="7" borderId="50" xfId="0" applyNumberFormat="1" applyFont="1" applyFill="1" applyBorder="1" applyAlignment="1">
      <alignment vertical="center" wrapText="1"/>
    </xf>
    <xf numFmtId="3" fontId="68" fillId="0" borderId="50" xfId="0" applyNumberFormat="1" applyFont="1" applyFill="1" applyBorder="1" applyAlignment="1">
      <alignment vertical="center" wrapText="1"/>
    </xf>
    <xf numFmtId="3" fontId="67" fillId="0" borderId="50" xfId="0" applyNumberFormat="1" applyFont="1" applyFill="1" applyBorder="1" applyAlignment="1">
      <alignment vertical="center" wrapText="1"/>
    </xf>
    <xf numFmtId="3" fontId="67" fillId="7" borderId="52" xfId="0" applyNumberFormat="1" applyFont="1" applyFill="1" applyBorder="1" applyAlignment="1">
      <alignment vertical="center" wrapText="1"/>
    </xf>
    <xf numFmtId="3" fontId="67" fillId="11" borderId="51" xfId="0" applyNumberFormat="1" applyFont="1" applyFill="1" applyBorder="1" applyAlignment="1">
      <alignment vertical="center" wrapText="1"/>
    </xf>
    <xf numFmtId="3" fontId="67" fillId="0" borderId="51" xfId="0" applyNumberFormat="1" applyFont="1" applyFill="1" applyBorder="1" applyAlignment="1">
      <alignment vertical="center" wrapText="1"/>
    </xf>
    <xf numFmtId="3" fontId="68" fillId="0" borderId="51" xfId="0" applyNumberFormat="1" applyFont="1" applyFill="1" applyBorder="1" applyAlignment="1">
      <alignment vertical="center" wrapText="1"/>
    </xf>
    <xf numFmtId="3" fontId="67" fillId="8" borderId="51" xfId="0" applyNumberFormat="1" applyFont="1" applyFill="1" applyBorder="1" applyAlignment="1">
      <alignment vertical="center" wrapText="1"/>
    </xf>
    <xf numFmtId="3" fontId="69" fillId="0" borderId="51" xfId="0" applyNumberFormat="1" applyFont="1" applyFill="1" applyBorder="1" applyAlignment="1">
      <alignment vertical="center" wrapText="1"/>
    </xf>
    <xf numFmtId="3" fontId="67" fillId="0" borderId="51" xfId="0" applyNumberFormat="1" applyFont="1" applyFill="1" applyBorder="1" applyAlignment="1">
      <alignment vertical="center"/>
    </xf>
    <xf numFmtId="3" fontId="68" fillId="0" borderId="51" xfId="0" applyNumberFormat="1" applyFont="1" applyFill="1" applyBorder="1" applyAlignment="1">
      <alignment vertical="center"/>
    </xf>
    <xf numFmtId="3" fontId="67" fillId="7" borderId="51" xfId="0" applyNumberFormat="1" applyFont="1" applyFill="1" applyBorder="1" applyAlignment="1">
      <alignment vertical="center" wrapText="1"/>
    </xf>
    <xf numFmtId="3" fontId="67" fillId="6" borderId="51" xfId="0" applyNumberFormat="1" applyFont="1" applyFill="1" applyBorder="1" applyAlignment="1">
      <alignment vertical="center" wrapText="1"/>
    </xf>
    <xf numFmtId="3" fontId="67" fillId="6" borderId="52" xfId="0" applyNumberFormat="1" applyFont="1" applyFill="1" applyBorder="1" applyAlignment="1">
      <alignment vertical="center" wrapText="1"/>
    </xf>
    <xf numFmtId="3" fontId="34" fillId="9" borderId="49" xfId="0" applyNumberFormat="1" applyFont="1" applyFill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7" fillId="6" borderId="68" xfId="0" applyFont="1" applyFill="1" applyBorder="1" applyAlignment="1">
      <alignment horizontal="center"/>
    </xf>
    <xf numFmtId="0" fontId="17" fillId="6" borderId="74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66" fillId="0" borderId="19" xfId="2" applyFont="1" applyBorder="1" applyAlignment="1">
      <alignment horizontal="right" vertical="top" wrapText="1"/>
    </xf>
    <xf numFmtId="3" fontId="55" fillId="0" borderId="19" xfId="2" applyNumberFormat="1" applyFont="1" applyBorder="1" applyAlignment="1">
      <alignment horizontal="right" vertical="top"/>
    </xf>
    <xf numFmtId="3" fontId="55" fillId="0" borderId="44" xfId="2" applyNumberFormat="1" applyFont="1" applyBorder="1" applyAlignment="1">
      <alignment horizontal="right" vertical="top"/>
    </xf>
    <xf numFmtId="3" fontId="6" fillId="0" borderId="19" xfId="0" applyNumberFormat="1" applyFont="1" applyBorder="1" applyAlignment="1">
      <alignment horizontal="right" vertical="top" wrapText="1"/>
    </xf>
    <xf numFmtId="3" fontId="56" fillId="7" borderId="17" xfId="0" applyNumberFormat="1" applyFont="1" applyFill="1" applyBorder="1" applyAlignment="1">
      <alignment vertical="top"/>
    </xf>
    <xf numFmtId="3" fontId="17" fillId="8" borderId="21" xfId="0" applyNumberFormat="1" applyFont="1" applyFill="1" applyBorder="1" applyAlignment="1">
      <alignment vertical="top"/>
    </xf>
    <xf numFmtId="3" fontId="44" fillId="7" borderId="21" xfId="0" applyNumberFormat="1" applyFont="1" applyFill="1" applyBorder="1" applyAlignment="1">
      <alignment horizontal="right" vertical="top" wrapText="1"/>
    </xf>
    <xf numFmtId="3" fontId="50" fillId="8" borderId="21" xfId="0" applyNumberFormat="1" applyFont="1" applyFill="1" applyBorder="1" applyAlignment="1">
      <alignment horizontal="right" vertical="top" wrapText="1"/>
    </xf>
    <xf numFmtId="3" fontId="61" fillId="6" borderId="15" xfId="0" applyNumberFormat="1" applyFont="1" applyFill="1" applyBorder="1" applyAlignment="1">
      <alignment horizontal="right" vertical="top" wrapText="1"/>
    </xf>
    <xf numFmtId="3" fontId="86" fillId="0" borderId="17" xfId="0" applyNumberFormat="1" applyFont="1" applyBorder="1" applyAlignment="1">
      <alignment horizontal="right"/>
    </xf>
    <xf numFmtId="3" fontId="87" fillId="0" borderId="17" xfId="0" applyNumberFormat="1" applyFont="1" applyBorder="1"/>
    <xf numFmtId="3" fontId="86" fillId="0" borderId="17" xfId="0" applyNumberFormat="1" applyFont="1" applyBorder="1"/>
    <xf numFmtId="3" fontId="54" fillId="0" borderId="15" xfId="0" applyNumberFormat="1" applyFont="1" applyBorder="1" applyAlignment="1">
      <alignment vertical="top"/>
    </xf>
    <xf numFmtId="3" fontId="80" fillId="0" borderId="15" xfId="0" applyNumberFormat="1" applyFont="1" applyBorder="1" applyAlignment="1">
      <alignment vertical="top"/>
    </xf>
    <xf numFmtId="3" fontId="45" fillId="8" borderId="21" xfId="0" applyNumberFormat="1" applyFont="1" applyFill="1" applyBorder="1" applyAlignment="1">
      <alignment vertical="top"/>
    </xf>
    <xf numFmtId="3" fontId="56" fillId="8" borderId="21" xfId="0" applyNumberFormat="1" applyFont="1" applyFill="1" applyBorder="1" applyAlignment="1">
      <alignment vertical="top"/>
    </xf>
    <xf numFmtId="0" fontId="50" fillId="12" borderId="14" xfId="0" applyFont="1" applyFill="1" applyBorder="1" applyAlignment="1">
      <alignment horizontal="center" vertical="top" wrapText="1"/>
    </xf>
    <xf numFmtId="0" fontId="80" fillId="12" borderId="47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10" xfId="0" applyFont="1" applyBorder="1"/>
    <xf numFmtId="0" fontId="83" fillId="0" borderId="5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164" fontId="2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5" fillId="0" borderId="7" xfId="0" applyFont="1" applyFill="1" applyBorder="1" applyAlignment="1">
      <alignment horizontal="right"/>
    </xf>
    <xf numFmtId="0" fontId="6" fillId="0" borderId="7" xfId="0" applyFont="1" applyBorder="1" applyAlignment="1"/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2" borderId="9" xfId="0" applyNumberFormat="1" applyFont="1" applyFill="1" applyBorder="1" applyAlignment="1" applyProtection="1">
      <alignment horizontal="right" vertical="center"/>
      <protection locked="0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3" fontId="2" fillId="2" borderId="10" xfId="0" applyNumberFormat="1" applyFont="1" applyFill="1" applyBorder="1" applyAlignment="1" applyProtection="1">
      <alignment horizontal="right" vertical="center"/>
      <protection locked="0"/>
    </xf>
    <xf numFmtId="3" fontId="2" fillId="2" borderId="9" xfId="0" quotePrefix="1" applyNumberFormat="1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9" fontId="2" fillId="2" borderId="9" xfId="0" applyNumberFormat="1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9" fontId="5" fillId="2" borderId="10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9" fontId="5" fillId="0" borderId="9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 applyProtection="1">
      <alignment horizontal="right" vertical="center"/>
    </xf>
    <xf numFmtId="3" fontId="5" fillId="0" borderId="7" xfId="0" applyNumberFormat="1" applyFont="1" applyFill="1" applyBorder="1" applyAlignment="1" applyProtection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</xf>
    <xf numFmtId="3" fontId="5" fillId="0" borderId="9" xfId="0" applyNumberFormat="1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4" borderId="9" xfId="0" applyNumberFormat="1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3" fontId="7" fillId="4" borderId="7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5" fontId="10" fillId="0" borderId="9" xfId="0" applyNumberFormat="1" applyFont="1" applyFill="1" applyBorder="1" applyAlignment="1">
      <alignment vertical="center"/>
    </xf>
    <xf numFmtId="165" fontId="10" fillId="0" borderId="7" xfId="0" applyNumberFormat="1" applyFont="1" applyFill="1" applyBorder="1" applyAlignment="1">
      <alignment vertical="center"/>
    </xf>
    <xf numFmtId="9" fontId="7" fillId="4" borderId="9" xfId="0" applyNumberFormat="1" applyFont="1" applyFill="1" applyBorder="1" applyAlignment="1">
      <alignment horizontal="center" vertical="center"/>
    </xf>
    <xf numFmtId="9" fontId="7" fillId="4" borderId="10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5" fontId="11" fillId="0" borderId="9" xfId="0" applyNumberFormat="1" applyFont="1" applyFill="1" applyBorder="1" applyAlignment="1">
      <alignment vertical="center"/>
    </xf>
    <xf numFmtId="165" fontId="11" fillId="0" borderId="7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49" fontId="10" fillId="0" borderId="9" xfId="0" quotePrefix="1" applyNumberFormat="1" applyFont="1" applyFill="1" applyBorder="1" applyAlignment="1">
      <alignment horizontal="center" vertical="center"/>
    </xf>
    <xf numFmtId="49" fontId="11" fillId="0" borderId="9" xfId="0" quotePrefix="1" applyNumberFormat="1" applyFont="1" applyFill="1" applyBorder="1" applyAlignment="1">
      <alignment horizontal="center" vertical="center"/>
    </xf>
    <xf numFmtId="49" fontId="10" fillId="0" borderId="10" xfId="0" quotePrefix="1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9" fontId="1" fillId="2" borderId="9" xfId="0" quotePrefix="1" applyNumberFormat="1" applyFont="1" applyFill="1" applyBorder="1" applyAlignment="1">
      <alignment horizontal="center" vertical="center"/>
    </xf>
    <xf numFmtId="9" fontId="1" fillId="2" borderId="10" xfId="0" applyNumberFormat="1" applyFont="1" applyFill="1" applyBorder="1" applyAlignment="1">
      <alignment horizontal="center" vertical="center"/>
    </xf>
    <xf numFmtId="49" fontId="11" fillId="0" borderId="10" xfId="0" quotePrefix="1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left" vertical="center"/>
    </xf>
    <xf numFmtId="166" fontId="6" fillId="0" borderId="7" xfId="0" applyNumberFormat="1" applyFont="1" applyFill="1" applyBorder="1" applyAlignment="1">
      <alignment horizontal="left" vertical="center"/>
    </xf>
    <xf numFmtId="166" fontId="6" fillId="0" borderId="10" xfId="0" applyNumberFormat="1" applyFont="1" applyFill="1" applyBorder="1" applyAlignment="1">
      <alignment horizontal="left" vertical="center"/>
    </xf>
    <xf numFmtId="49" fontId="11" fillId="3" borderId="9" xfId="0" quotePrefix="1" applyNumberFormat="1" applyFont="1" applyFill="1" applyBorder="1" applyAlignment="1">
      <alignment horizontal="center" vertical="center"/>
    </xf>
    <xf numFmtId="49" fontId="11" fillId="3" borderId="10" xfId="0" quotePrefix="1" applyNumberFormat="1" applyFont="1" applyFill="1" applyBorder="1" applyAlignment="1">
      <alignment horizontal="center" vertical="center"/>
    </xf>
    <xf numFmtId="165" fontId="11" fillId="3" borderId="9" xfId="0" applyNumberFormat="1" applyFont="1" applyFill="1" applyBorder="1" applyAlignment="1">
      <alignment vertical="center"/>
    </xf>
    <xf numFmtId="165" fontId="11" fillId="3" borderId="7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5" fillId="3" borderId="8" xfId="0" applyNumberFormat="1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5" fillId="4" borderId="9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85" fillId="4" borderId="8" xfId="0" applyNumberFormat="1" applyFont="1" applyFill="1" applyBorder="1" applyAlignment="1">
      <alignment horizontal="right" vertical="center"/>
    </xf>
    <xf numFmtId="9" fontId="5" fillId="4" borderId="0" xfId="0" applyNumberFormat="1" applyFont="1" applyFill="1" applyBorder="1" applyAlignment="1">
      <alignment horizontal="center" vertical="center"/>
    </xf>
    <xf numFmtId="9" fontId="5" fillId="4" borderId="9" xfId="0" applyNumberFormat="1" applyFont="1" applyFill="1" applyBorder="1" applyAlignment="1">
      <alignment horizontal="center" vertical="center"/>
    </xf>
    <xf numFmtId="9" fontId="5" fillId="4" borderId="1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3" fontId="13" fillId="4" borderId="8" xfId="0" applyNumberFormat="1" applyFont="1" applyFill="1" applyBorder="1" applyAlignment="1">
      <alignment horizontal="right" vertical="center"/>
    </xf>
    <xf numFmtId="0" fontId="17" fillId="0" borderId="46" xfId="0" applyFont="1" applyBorder="1" applyAlignment="1">
      <alignment horizontal="center" vertical="top"/>
    </xf>
    <xf numFmtId="0" fontId="17" fillId="0" borderId="48" xfId="0" applyFont="1" applyBorder="1" applyAlignment="1">
      <alignment horizontal="center" vertical="top"/>
    </xf>
    <xf numFmtId="3" fontId="82" fillId="0" borderId="20" xfId="0" applyNumberFormat="1" applyFont="1" applyBorder="1" applyAlignment="1">
      <alignment horizontal="center"/>
    </xf>
    <xf numFmtId="3" fontId="82" fillId="0" borderId="43" xfId="0" applyNumberFormat="1" applyFont="1" applyBorder="1" applyAlignment="1">
      <alignment horizontal="center"/>
    </xf>
    <xf numFmtId="3" fontId="82" fillId="0" borderId="22" xfId="0" applyNumberFormat="1" applyFont="1" applyBorder="1" applyAlignment="1">
      <alignment horizontal="center"/>
    </xf>
    <xf numFmtId="0" fontId="84" fillId="0" borderId="48" xfId="0" applyFont="1" applyBorder="1"/>
    <xf numFmtId="0" fontId="16" fillId="0" borderId="14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5" xfId="0" applyFont="1" applyBorder="1" applyAlignment="1">
      <alignment horizontal="center" vertical="top"/>
    </xf>
    <xf numFmtId="0" fontId="17" fillId="0" borderId="72" xfId="0" applyFont="1" applyBorder="1" applyAlignment="1">
      <alignment horizontal="center" vertical="top"/>
    </xf>
    <xf numFmtId="3" fontId="65" fillId="0" borderId="20" xfId="0" applyNumberFormat="1" applyFont="1" applyFill="1" applyBorder="1" applyAlignment="1">
      <alignment horizontal="center"/>
    </xf>
    <xf numFmtId="3" fontId="65" fillId="0" borderId="43" xfId="0" applyNumberFormat="1" applyFont="1" applyFill="1" applyBorder="1" applyAlignment="1">
      <alignment horizontal="center"/>
    </xf>
    <xf numFmtId="3" fontId="65" fillId="0" borderId="22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0" fillId="0" borderId="16" xfId="0" applyBorder="1"/>
    <xf numFmtId="0" fontId="0" fillId="0" borderId="48" xfId="0" applyBorder="1"/>
    <xf numFmtId="0" fontId="16" fillId="0" borderId="14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</cellXfs>
  <cellStyles count="3">
    <cellStyle name="Normál" xfId="0" builtinId="0"/>
    <cellStyle name="Normál 3" xfId="2"/>
    <cellStyle name="Normál_3.sz. mellékel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Normal="100" zoomScaleSheetLayoutView="100" workbookViewId="0">
      <selection activeCell="B38" sqref="B38"/>
    </sheetView>
  </sheetViews>
  <sheetFormatPr defaultRowHeight="12.75"/>
  <cols>
    <col min="2" max="2" width="94" customWidth="1"/>
  </cols>
  <sheetData>
    <row r="1" spans="1:2" ht="13.5" thickTop="1">
      <c r="A1" s="414" t="s">
        <v>910</v>
      </c>
      <c r="B1" s="415"/>
    </row>
    <row r="2" spans="1:2" ht="18">
      <c r="A2" s="364"/>
      <c r="B2" s="365" t="s">
        <v>911</v>
      </c>
    </row>
    <row r="3" spans="1:2" ht="18">
      <c r="A3" s="364"/>
      <c r="B3" s="365" t="s">
        <v>915</v>
      </c>
    </row>
    <row r="4" spans="1:2" ht="15.75">
      <c r="A4" s="366">
        <v>1</v>
      </c>
      <c r="B4" s="367" t="s">
        <v>912</v>
      </c>
    </row>
    <row r="5" spans="1:2" ht="15.75">
      <c r="A5" s="366">
        <v>2</v>
      </c>
      <c r="B5" s="367" t="s">
        <v>914</v>
      </c>
    </row>
    <row r="6" spans="1:2" ht="16.5" thickBot="1">
      <c r="A6" s="368">
        <v>3</v>
      </c>
      <c r="B6" s="369" t="s">
        <v>913</v>
      </c>
    </row>
    <row r="7" spans="1:2" ht="13.5" thickTop="1"/>
  </sheetData>
  <mergeCells count="1">
    <mergeCell ref="A1:B1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2060"/>
  </sheetPr>
  <dimension ref="A1:BQ228"/>
  <sheetViews>
    <sheetView showGridLines="0" view="pageBreakPreview" zoomScale="80" zoomScaleSheetLayoutView="8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activeCell="BX196" sqref="BX196"/>
    </sheetView>
  </sheetViews>
  <sheetFormatPr defaultColWidth="9.140625" defaultRowHeight="12.75"/>
  <cols>
    <col min="1" max="1" width="2.42578125" style="9" customWidth="1"/>
    <col min="2" max="2" width="2.140625" style="9" customWidth="1"/>
    <col min="3" max="49" width="2.7109375" style="1" customWidth="1"/>
    <col min="50" max="50" width="3.5703125" style="1" customWidth="1"/>
    <col min="51" max="66" width="2.7109375" style="1" customWidth="1"/>
    <col min="67" max="67" width="3.42578125" style="1" customWidth="1"/>
    <col min="68" max="68" width="3.28515625" style="1" customWidth="1"/>
    <col min="69" max="77" width="2.7109375" style="1" customWidth="1"/>
    <col min="78" max="16384" width="9.140625" style="1"/>
  </cols>
  <sheetData>
    <row r="1" spans="1:69" ht="28.5" customHeight="1">
      <c r="A1" s="422" t="s">
        <v>938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422"/>
    </row>
    <row r="2" spans="1:69" ht="28.5" customHeight="1">
      <c r="A2" s="423" t="s">
        <v>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  <c r="BK2" s="424"/>
      <c r="BL2" s="424"/>
      <c r="BM2" s="424"/>
      <c r="BN2" s="424"/>
      <c r="BO2" s="424"/>
      <c r="BP2" s="425"/>
    </row>
    <row r="3" spans="1:69" ht="15" customHeight="1">
      <c r="A3" s="426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8"/>
    </row>
    <row r="4" spans="1:69" ht="15.95" customHeight="1">
      <c r="A4" s="429" t="s">
        <v>2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2"/>
    </row>
    <row r="5" spans="1:69" ht="15.95" customHeight="1">
      <c r="A5" s="431" t="s">
        <v>3</v>
      </c>
      <c r="B5" s="431"/>
      <c r="C5" s="432" t="s">
        <v>4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3" t="s">
        <v>5</v>
      </c>
      <c r="AD5" s="433"/>
      <c r="AE5" s="434" t="s">
        <v>6</v>
      </c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5" t="s">
        <v>7</v>
      </c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7"/>
      <c r="BK5" s="416" t="s">
        <v>8</v>
      </c>
      <c r="BL5" s="416"/>
      <c r="BM5" s="416"/>
      <c r="BN5" s="416"/>
      <c r="BO5" s="416" t="s">
        <v>9</v>
      </c>
      <c r="BP5" s="416"/>
      <c r="BQ5" s="2"/>
    </row>
    <row r="6" spans="1:69" ht="59.25" customHeight="1">
      <c r="A6" s="431"/>
      <c r="B6" s="431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3"/>
      <c r="AD6" s="433"/>
      <c r="AE6" s="417" t="s">
        <v>10</v>
      </c>
      <c r="AF6" s="418"/>
      <c r="AG6" s="418"/>
      <c r="AH6" s="418"/>
      <c r="AI6" s="417" t="s">
        <v>11</v>
      </c>
      <c r="AJ6" s="418"/>
      <c r="AK6" s="418"/>
      <c r="AL6" s="418"/>
      <c r="AM6" s="417" t="s">
        <v>12</v>
      </c>
      <c r="AN6" s="418"/>
      <c r="AO6" s="418"/>
      <c r="AP6" s="418"/>
      <c r="AQ6" s="417" t="s">
        <v>13</v>
      </c>
      <c r="AR6" s="418"/>
      <c r="AS6" s="418"/>
      <c r="AT6" s="418"/>
      <c r="AU6" s="419" t="s">
        <v>14</v>
      </c>
      <c r="AV6" s="420"/>
      <c r="AW6" s="420"/>
      <c r="AX6" s="421"/>
      <c r="AY6" s="419" t="s">
        <v>15</v>
      </c>
      <c r="AZ6" s="420"/>
      <c r="BA6" s="420"/>
      <c r="BB6" s="421"/>
      <c r="BC6" s="419" t="s">
        <v>16</v>
      </c>
      <c r="BD6" s="420"/>
      <c r="BE6" s="420"/>
      <c r="BF6" s="421"/>
      <c r="BG6" s="419" t="s">
        <v>17</v>
      </c>
      <c r="BH6" s="420"/>
      <c r="BI6" s="420"/>
      <c r="BJ6" s="421"/>
      <c r="BK6" s="416"/>
      <c r="BL6" s="416"/>
      <c r="BM6" s="416"/>
      <c r="BN6" s="416"/>
      <c r="BO6" s="416"/>
      <c r="BP6" s="416"/>
    </row>
    <row r="7" spans="1:69">
      <c r="A7" s="457" t="s">
        <v>18</v>
      </c>
      <c r="B7" s="458"/>
      <c r="C7" s="438" t="s">
        <v>19</v>
      </c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38" t="s">
        <v>20</v>
      </c>
      <c r="AD7" s="456"/>
      <c r="AE7" s="438" t="s">
        <v>21</v>
      </c>
      <c r="AF7" s="456"/>
      <c r="AG7" s="456"/>
      <c r="AH7" s="439"/>
      <c r="AI7" s="438" t="s">
        <v>22</v>
      </c>
      <c r="AJ7" s="456"/>
      <c r="AK7" s="456"/>
      <c r="AL7" s="439"/>
      <c r="AM7" s="438" t="s">
        <v>23</v>
      </c>
      <c r="AN7" s="456"/>
      <c r="AO7" s="456"/>
      <c r="AP7" s="439"/>
      <c r="AQ7" s="438" t="s">
        <v>24</v>
      </c>
      <c r="AR7" s="456"/>
      <c r="AS7" s="456"/>
      <c r="AT7" s="439"/>
      <c r="AU7" s="438" t="s">
        <v>25</v>
      </c>
      <c r="AV7" s="456"/>
      <c r="AW7" s="456"/>
      <c r="AX7" s="439"/>
      <c r="AY7" s="438" t="s">
        <v>26</v>
      </c>
      <c r="AZ7" s="456"/>
      <c r="BA7" s="456"/>
      <c r="BB7" s="439"/>
      <c r="BC7" s="438" t="s">
        <v>27</v>
      </c>
      <c r="BD7" s="456"/>
      <c r="BE7" s="456"/>
      <c r="BF7" s="439"/>
      <c r="BG7" s="438" t="s">
        <v>28</v>
      </c>
      <c r="BH7" s="456"/>
      <c r="BI7" s="456"/>
      <c r="BJ7" s="439"/>
      <c r="BK7" s="438" t="s">
        <v>29</v>
      </c>
      <c r="BL7" s="456"/>
      <c r="BM7" s="456"/>
      <c r="BN7" s="439"/>
      <c r="BO7" s="438" t="s">
        <v>30</v>
      </c>
      <c r="BP7" s="439"/>
    </row>
    <row r="8" spans="1:69" ht="20.100000000000001" hidden="1" customHeight="1">
      <c r="A8" s="440" t="s">
        <v>31</v>
      </c>
      <c r="B8" s="441"/>
      <c r="C8" s="442" t="s">
        <v>32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4"/>
      <c r="AC8" s="445" t="s">
        <v>33</v>
      </c>
      <c r="AD8" s="446"/>
      <c r="AE8" s="447"/>
      <c r="AF8" s="448"/>
      <c r="AG8" s="448"/>
      <c r="AH8" s="449"/>
      <c r="AI8" s="447"/>
      <c r="AJ8" s="448"/>
      <c r="AK8" s="448"/>
      <c r="AL8" s="449"/>
      <c r="AM8" s="447"/>
      <c r="AN8" s="448"/>
      <c r="AO8" s="448"/>
      <c r="AP8" s="449"/>
      <c r="AQ8" s="447"/>
      <c r="AR8" s="448"/>
      <c r="AS8" s="448"/>
      <c r="AT8" s="449"/>
      <c r="AU8" s="450"/>
      <c r="AV8" s="451"/>
      <c r="AW8" s="451"/>
      <c r="AX8" s="452"/>
      <c r="AY8" s="453" t="s">
        <v>34</v>
      </c>
      <c r="AZ8" s="454"/>
      <c r="BA8" s="454"/>
      <c r="BB8" s="455"/>
      <c r="BC8" s="450"/>
      <c r="BD8" s="451"/>
      <c r="BE8" s="451"/>
      <c r="BF8" s="452"/>
      <c r="BG8" s="453" t="s">
        <v>34</v>
      </c>
      <c r="BH8" s="454"/>
      <c r="BI8" s="454"/>
      <c r="BJ8" s="455"/>
      <c r="BK8" s="450"/>
      <c r="BL8" s="451"/>
      <c r="BM8" s="451"/>
      <c r="BN8" s="452"/>
      <c r="BO8" s="459" t="str">
        <f>IF(AQ8&gt;0,BK8/AQ8,"n.é.")</f>
        <v>n.é.</v>
      </c>
      <c r="BP8" s="460"/>
    </row>
    <row r="9" spans="1:69" ht="20.100000000000001" hidden="1" customHeight="1">
      <c r="A9" s="440" t="s">
        <v>35</v>
      </c>
      <c r="B9" s="441"/>
      <c r="C9" s="461" t="s">
        <v>36</v>
      </c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3"/>
      <c r="AC9" s="445" t="s">
        <v>37</v>
      </c>
      <c r="AD9" s="446"/>
      <c r="AE9" s="447"/>
      <c r="AF9" s="448"/>
      <c r="AG9" s="448"/>
      <c r="AH9" s="449"/>
      <c r="AI9" s="447"/>
      <c r="AJ9" s="448"/>
      <c r="AK9" s="448"/>
      <c r="AL9" s="449"/>
      <c r="AM9" s="447"/>
      <c r="AN9" s="448"/>
      <c r="AO9" s="448"/>
      <c r="AP9" s="449"/>
      <c r="AQ9" s="447"/>
      <c r="AR9" s="448"/>
      <c r="AS9" s="448"/>
      <c r="AT9" s="449"/>
      <c r="AU9" s="450"/>
      <c r="AV9" s="451"/>
      <c r="AW9" s="451"/>
      <c r="AX9" s="452"/>
      <c r="AY9" s="464" t="s">
        <v>34</v>
      </c>
      <c r="AZ9" s="454"/>
      <c r="BA9" s="454"/>
      <c r="BB9" s="455"/>
      <c r="BC9" s="450"/>
      <c r="BD9" s="451"/>
      <c r="BE9" s="451"/>
      <c r="BF9" s="452"/>
      <c r="BG9" s="464" t="s">
        <v>34</v>
      </c>
      <c r="BH9" s="454"/>
      <c r="BI9" s="454"/>
      <c r="BJ9" s="455"/>
      <c r="BK9" s="450"/>
      <c r="BL9" s="451"/>
      <c r="BM9" s="451"/>
      <c r="BN9" s="452"/>
      <c r="BO9" s="459" t="str">
        <f t="shared" ref="BO9:BO72" si="0">IF(AQ9&gt;0,BK9/AQ9,"n.é.")</f>
        <v>n.é.</v>
      </c>
      <c r="BP9" s="460"/>
    </row>
    <row r="10" spans="1:69" ht="20.100000000000001" hidden="1" customHeight="1">
      <c r="A10" s="440" t="s">
        <v>38</v>
      </c>
      <c r="B10" s="441"/>
      <c r="C10" s="461" t="s">
        <v>39</v>
      </c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3"/>
      <c r="AC10" s="445" t="s">
        <v>40</v>
      </c>
      <c r="AD10" s="446"/>
      <c r="AE10" s="447"/>
      <c r="AF10" s="448"/>
      <c r="AG10" s="448"/>
      <c r="AH10" s="449"/>
      <c r="AI10" s="447"/>
      <c r="AJ10" s="448"/>
      <c r="AK10" s="448"/>
      <c r="AL10" s="449"/>
      <c r="AM10" s="447"/>
      <c r="AN10" s="448"/>
      <c r="AO10" s="448"/>
      <c r="AP10" s="449"/>
      <c r="AQ10" s="447"/>
      <c r="AR10" s="448"/>
      <c r="AS10" s="448"/>
      <c r="AT10" s="449"/>
      <c r="AU10" s="450"/>
      <c r="AV10" s="451"/>
      <c r="AW10" s="451"/>
      <c r="AX10" s="452"/>
      <c r="AY10" s="464" t="s">
        <v>34</v>
      </c>
      <c r="AZ10" s="454"/>
      <c r="BA10" s="454"/>
      <c r="BB10" s="455"/>
      <c r="BC10" s="450"/>
      <c r="BD10" s="451"/>
      <c r="BE10" s="451"/>
      <c r="BF10" s="452"/>
      <c r="BG10" s="464" t="s">
        <v>34</v>
      </c>
      <c r="BH10" s="454"/>
      <c r="BI10" s="454"/>
      <c r="BJ10" s="455"/>
      <c r="BK10" s="450"/>
      <c r="BL10" s="451"/>
      <c r="BM10" s="451"/>
      <c r="BN10" s="452"/>
      <c r="BO10" s="459" t="str">
        <f t="shared" si="0"/>
        <v>n.é.</v>
      </c>
      <c r="BP10" s="460"/>
    </row>
    <row r="11" spans="1:69" ht="20.100000000000001" hidden="1" customHeight="1">
      <c r="A11" s="440" t="s">
        <v>41</v>
      </c>
      <c r="B11" s="441"/>
      <c r="C11" s="461" t="s">
        <v>42</v>
      </c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3"/>
      <c r="AC11" s="445" t="s">
        <v>43</v>
      </c>
      <c r="AD11" s="446"/>
      <c r="AE11" s="447"/>
      <c r="AF11" s="448"/>
      <c r="AG11" s="448"/>
      <c r="AH11" s="449"/>
      <c r="AI11" s="447"/>
      <c r="AJ11" s="448"/>
      <c r="AK11" s="448"/>
      <c r="AL11" s="449"/>
      <c r="AM11" s="447"/>
      <c r="AN11" s="448"/>
      <c r="AO11" s="448"/>
      <c r="AP11" s="449"/>
      <c r="AQ11" s="447"/>
      <c r="AR11" s="448"/>
      <c r="AS11" s="448"/>
      <c r="AT11" s="449"/>
      <c r="AU11" s="450"/>
      <c r="AV11" s="451"/>
      <c r="AW11" s="451"/>
      <c r="AX11" s="452"/>
      <c r="AY11" s="464" t="s">
        <v>34</v>
      </c>
      <c r="AZ11" s="454"/>
      <c r="BA11" s="454"/>
      <c r="BB11" s="455"/>
      <c r="BC11" s="450"/>
      <c r="BD11" s="451"/>
      <c r="BE11" s="451"/>
      <c r="BF11" s="452"/>
      <c r="BG11" s="464" t="s">
        <v>34</v>
      </c>
      <c r="BH11" s="454"/>
      <c r="BI11" s="454"/>
      <c r="BJ11" s="455"/>
      <c r="BK11" s="450"/>
      <c r="BL11" s="451"/>
      <c r="BM11" s="451"/>
      <c r="BN11" s="452"/>
      <c r="BO11" s="459" t="str">
        <f t="shared" si="0"/>
        <v>n.é.</v>
      </c>
      <c r="BP11" s="460"/>
    </row>
    <row r="12" spans="1:69" ht="20.100000000000001" hidden="1" customHeight="1">
      <c r="A12" s="440" t="s">
        <v>44</v>
      </c>
      <c r="B12" s="441"/>
      <c r="C12" s="461" t="s">
        <v>45</v>
      </c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3"/>
      <c r="AC12" s="445" t="s">
        <v>46</v>
      </c>
      <c r="AD12" s="446"/>
      <c r="AE12" s="447"/>
      <c r="AF12" s="448"/>
      <c r="AG12" s="448"/>
      <c r="AH12" s="449"/>
      <c r="AI12" s="447"/>
      <c r="AJ12" s="448"/>
      <c r="AK12" s="448"/>
      <c r="AL12" s="449"/>
      <c r="AM12" s="447"/>
      <c r="AN12" s="448"/>
      <c r="AO12" s="448"/>
      <c r="AP12" s="449"/>
      <c r="AQ12" s="447"/>
      <c r="AR12" s="448"/>
      <c r="AS12" s="448"/>
      <c r="AT12" s="449"/>
      <c r="AU12" s="450"/>
      <c r="AV12" s="451"/>
      <c r="AW12" s="451"/>
      <c r="AX12" s="452"/>
      <c r="AY12" s="464" t="s">
        <v>34</v>
      </c>
      <c r="AZ12" s="454"/>
      <c r="BA12" s="454"/>
      <c r="BB12" s="455"/>
      <c r="BC12" s="450"/>
      <c r="BD12" s="451"/>
      <c r="BE12" s="451"/>
      <c r="BF12" s="452"/>
      <c r="BG12" s="464" t="s">
        <v>34</v>
      </c>
      <c r="BH12" s="454"/>
      <c r="BI12" s="454"/>
      <c r="BJ12" s="455"/>
      <c r="BK12" s="450"/>
      <c r="BL12" s="451"/>
      <c r="BM12" s="451"/>
      <c r="BN12" s="452"/>
      <c r="BO12" s="459" t="str">
        <f t="shared" si="0"/>
        <v>n.é.</v>
      </c>
      <c r="BP12" s="460"/>
    </row>
    <row r="13" spans="1:69" ht="20.100000000000001" hidden="1" customHeight="1">
      <c r="A13" s="440" t="s">
        <v>47</v>
      </c>
      <c r="B13" s="441"/>
      <c r="C13" s="461" t="s">
        <v>48</v>
      </c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3"/>
      <c r="AC13" s="445" t="s">
        <v>49</v>
      </c>
      <c r="AD13" s="446"/>
      <c r="AE13" s="447"/>
      <c r="AF13" s="448"/>
      <c r="AG13" s="448"/>
      <c r="AH13" s="449"/>
      <c r="AI13" s="447"/>
      <c r="AJ13" s="448"/>
      <c r="AK13" s="448"/>
      <c r="AL13" s="449"/>
      <c r="AM13" s="447"/>
      <c r="AN13" s="448"/>
      <c r="AO13" s="448"/>
      <c r="AP13" s="449"/>
      <c r="AQ13" s="447"/>
      <c r="AR13" s="448"/>
      <c r="AS13" s="448"/>
      <c r="AT13" s="449"/>
      <c r="AU13" s="450"/>
      <c r="AV13" s="451"/>
      <c r="AW13" s="451"/>
      <c r="AX13" s="452"/>
      <c r="AY13" s="464" t="s">
        <v>34</v>
      </c>
      <c r="AZ13" s="454"/>
      <c r="BA13" s="454"/>
      <c r="BB13" s="455"/>
      <c r="BC13" s="450"/>
      <c r="BD13" s="451"/>
      <c r="BE13" s="451"/>
      <c r="BF13" s="452"/>
      <c r="BG13" s="464" t="s">
        <v>34</v>
      </c>
      <c r="BH13" s="454"/>
      <c r="BI13" s="454"/>
      <c r="BJ13" s="455"/>
      <c r="BK13" s="450"/>
      <c r="BL13" s="451"/>
      <c r="BM13" s="451"/>
      <c r="BN13" s="452"/>
      <c r="BO13" s="459" t="str">
        <f t="shared" si="0"/>
        <v>n.é.</v>
      </c>
      <c r="BP13" s="460"/>
    </row>
    <row r="14" spans="1:69" s="3" customFormat="1" ht="20.100000000000001" customHeight="1">
      <c r="A14" s="465" t="s">
        <v>50</v>
      </c>
      <c r="B14" s="466"/>
      <c r="C14" s="467" t="s">
        <v>51</v>
      </c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9"/>
      <c r="AC14" s="470" t="s">
        <v>52</v>
      </c>
      <c r="AD14" s="471"/>
      <c r="AE14" s="472">
        <f t="shared" ref="AE14:AE71" si="1">AI14+AM14</f>
        <v>0</v>
      </c>
      <c r="AF14" s="473"/>
      <c r="AG14" s="473"/>
      <c r="AH14" s="474"/>
      <c r="AI14" s="472">
        <f t="shared" ref="AI14" si="2">SUM(AI8:AL13)</f>
        <v>0</v>
      </c>
      <c r="AJ14" s="473"/>
      <c r="AK14" s="473"/>
      <c r="AL14" s="474"/>
      <c r="AM14" s="472">
        <f t="shared" ref="AM14" si="3">SUM(AM8:AP13)</f>
        <v>0</v>
      </c>
      <c r="AN14" s="473"/>
      <c r="AO14" s="473"/>
      <c r="AP14" s="474"/>
      <c r="AQ14" s="472">
        <f t="shared" ref="AQ14" si="4">SUM(AQ8:AT13)</f>
        <v>0</v>
      </c>
      <c r="AR14" s="473"/>
      <c r="AS14" s="473"/>
      <c r="AT14" s="474"/>
      <c r="AU14" s="472">
        <f t="shared" ref="AU14" si="5">SUM(AU8:AX13)</f>
        <v>0</v>
      </c>
      <c r="AV14" s="473"/>
      <c r="AW14" s="473"/>
      <c r="AX14" s="474"/>
      <c r="AY14" s="475" t="s">
        <v>34</v>
      </c>
      <c r="AZ14" s="476"/>
      <c r="BA14" s="476"/>
      <c r="BB14" s="477"/>
      <c r="BC14" s="472">
        <f t="shared" ref="BC14" si="6">SUM(BC8:BF13)</f>
        <v>0</v>
      </c>
      <c r="BD14" s="473"/>
      <c r="BE14" s="473"/>
      <c r="BF14" s="474"/>
      <c r="BG14" s="475" t="s">
        <v>34</v>
      </c>
      <c r="BH14" s="476"/>
      <c r="BI14" s="476"/>
      <c r="BJ14" s="477"/>
      <c r="BK14" s="472">
        <f t="shared" ref="BK14" si="7">SUM(BK8:BN13)</f>
        <v>0</v>
      </c>
      <c r="BL14" s="473"/>
      <c r="BM14" s="473"/>
      <c r="BN14" s="474"/>
      <c r="BO14" s="478" t="str">
        <f t="shared" si="0"/>
        <v>n.é.</v>
      </c>
      <c r="BP14" s="479"/>
    </row>
    <row r="15" spans="1:69" ht="20.100000000000001" hidden="1" customHeight="1">
      <c r="A15" s="440" t="s">
        <v>53</v>
      </c>
      <c r="B15" s="441"/>
      <c r="C15" s="461" t="s">
        <v>54</v>
      </c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3"/>
      <c r="AC15" s="445" t="s">
        <v>55</v>
      </c>
      <c r="AD15" s="446"/>
      <c r="AE15" s="447"/>
      <c r="AF15" s="448"/>
      <c r="AG15" s="448"/>
      <c r="AH15" s="449"/>
      <c r="AI15" s="447"/>
      <c r="AJ15" s="448"/>
      <c r="AK15" s="448"/>
      <c r="AL15" s="449"/>
      <c r="AM15" s="447"/>
      <c r="AN15" s="448"/>
      <c r="AO15" s="448"/>
      <c r="AP15" s="449"/>
      <c r="AQ15" s="447"/>
      <c r="AR15" s="448"/>
      <c r="AS15" s="448"/>
      <c r="AT15" s="449"/>
      <c r="AU15" s="450"/>
      <c r="AV15" s="451"/>
      <c r="AW15" s="451"/>
      <c r="AX15" s="452"/>
      <c r="AY15" s="464" t="s">
        <v>34</v>
      </c>
      <c r="AZ15" s="454"/>
      <c r="BA15" s="454"/>
      <c r="BB15" s="455"/>
      <c r="BC15" s="450"/>
      <c r="BD15" s="451"/>
      <c r="BE15" s="451"/>
      <c r="BF15" s="452"/>
      <c r="BG15" s="464" t="s">
        <v>34</v>
      </c>
      <c r="BH15" s="454"/>
      <c r="BI15" s="454"/>
      <c r="BJ15" s="455"/>
      <c r="BK15" s="450"/>
      <c r="BL15" s="451"/>
      <c r="BM15" s="451"/>
      <c r="BN15" s="452"/>
      <c r="BO15" s="459" t="str">
        <f t="shared" si="0"/>
        <v>n.é.</v>
      </c>
      <c r="BP15" s="460"/>
    </row>
    <row r="16" spans="1:69" ht="20.100000000000001" hidden="1" customHeight="1">
      <c r="A16" s="440" t="s">
        <v>56</v>
      </c>
      <c r="B16" s="441"/>
      <c r="C16" s="461" t="s">
        <v>57</v>
      </c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3"/>
      <c r="AC16" s="445" t="s">
        <v>58</v>
      </c>
      <c r="AD16" s="446"/>
      <c r="AE16" s="447"/>
      <c r="AF16" s="448"/>
      <c r="AG16" s="448"/>
      <c r="AH16" s="449"/>
      <c r="AI16" s="447"/>
      <c r="AJ16" s="448"/>
      <c r="AK16" s="448"/>
      <c r="AL16" s="449"/>
      <c r="AM16" s="447"/>
      <c r="AN16" s="448"/>
      <c r="AO16" s="448"/>
      <c r="AP16" s="449"/>
      <c r="AQ16" s="447"/>
      <c r="AR16" s="448"/>
      <c r="AS16" s="448"/>
      <c r="AT16" s="449"/>
      <c r="AU16" s="450"/>
      <c r="AV16" s="451"/>
      <c r="AW16" s="451"/>
      <c r="AX16" s="452"/>
      <c r="AY16" s="464" t="s">
        <v>34</v>
      </c>
      <c r="AZ16" s="454"/>
      <c r="BA16" s="454"/>
      <c r="BB16" s="455"/>
      <c r="BC16" s="450"/>
      <c r="BD16" s="451"/>
      <c r="BE16" s="451"/>
      <c r="BF16" s="452"/>
      <c r="BG16" s="464" t="s">
        <v>34</v>
      </c>
      <c r="BH16" s="454"/>
      <c r="BI16" s="454"/>
      <c r="BJ16" s="455"/>
      <c r="BK16" s="450"/>
      <c r="BL16" s="451"/>
      <c r="BM16" s="451"/>
      <c r="BN16" s="452"/>
      <c r="BO16" s="459" t="str">
        <f t="shared" si="0"/>
        <v>n.é.</v>
      </c>
      <c r="BP16" s="460"/>
    </row>
    <row r="17" spans="1:68" ht="20.100000000000001" hidden="1" customHeight="1">
      <c r="A17" s="440" t="s">
        <v>59</v>
      </c>
      <c r="B17" s="441"/>
      <c r="C17" s="461" t="s">
        <v>60</v>
      </c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3"/>
      <c r="AC17" s="445" t="s">
        <v>61</v>
      </c>
      <c r="AD17" s="446"/>
      <c r="AE17" s="447"/>
      <c r="AF17" s="448"/>
      <c r="AG17" s="448"/>
      <c r="AH17" s="449"/>
      <c r="AI17" s="447"/>
      <c r="AJ17" s="448"/>
      <c r="AK17" s="448"/>
      <c r="AL17" s="449"/>
      <c r="AM17" s="447"/>
      <c r="AN17" s="448"/>
      <c r="AO17" s="448"/>
      <c r="AP17" s="449"/>
      <c r="AQ17" s="447"/>
      <c r="AR17" s="448"/>
      <c r="AS17" s="448"/>
      <c r="AT17" s="449"/>
      <c r="AU17" s="450"/>
      <c r="AV17" s="451"/>
      <c r="AW17" s="451"/>
      <c r="AX17" s="452"/>
      <c r="AY17" s="464" t="s">
        <v>34</v>
      </c>
      <c r="AZ17" s="454"/>
      <c r="BA17" s="454"/>
      <c r="BB17" s="455"/>
      <c r="BC17" s="450"/>
      <c r="BD17" s="451"/>
      <c r="BE17" s="451"/>
      <c r="BF17" s="452"/>
      <c r="BG17" s="464" t="s">
        <v>34</v>
      </c>
      <c r="BH17" s="454"/>
      <c r="BI17" s="454"/>
      <c r="BJ17" s="455"/>
      <c r="BK17" s="450"/>
      <c r="BL17" s="451"/>
      <c r="BM17" s="451"/>
      <c r="BN17" s="452"/>
      <c r="BO17" s="459" t="str">
        <f t="shared" si="0"/>
        <v>n.é.</v>
      </c>
      <c r="BP17" s="460"/>
    </row>
    <row r="18" spans="1:68" ht="20.100000000000001" hidden="1" customHeight="1">
      <c r="A18" s="440" t="s">
        <v>62</v>
      </c>
      <c r="B18" s="441"/>
      <c r="C18" s="461" t="s">
        <v>63</v>
      </c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3"/>
      <c r="AC18" s="445" t="s">
        <v>64</v>
      </c>
      <c r="AD18" s="446"/>
      <c r="AE18" s="447"/>
      <c r="AF18" s="448"/>
      <c r="AG18" s="448"/>
      <c r="AH18" s="449"/>
      <c r="AI18" s="447"/>
      <c r="AJ18" s="448"/>
      <c r="AK18" s="448"/>
      <c r="AL18" s="449"/>
      <c r="AM18" s="447"/>
      <c r="AN18" s="448"/>
      <c r="AO18" s="448"/>
      <c r="AP18" s="449"/>
      <c r="AQ18" s="447"/>
      <c r="AR18" s="448"/>
      <c r="AS18" s="448"/>
      <c r="AT18" s="449"/>
      <c r="AU18" s="450"/>
      <c r="AV18" s="451"/>
      <c r="AW18" s="451"/>
      <c r="AX18" s="452"/>
      <c r="AY18" s="464" t="s">
        <v>34</v>
      </c>
      <c r="AZ18" s="454"/>
      <c r="BA18" s="454"/>
      <c r="BB18" s="455"/>
      <c r="BC18" s="450"/>
      <c r="BD18" s="451"/>
      <c r="BE18" s="451"/>
      <c r="BF18" s="452"/>
      <c r="BG18" s="464" t="s">
        <v>34</v>
      </c>
      <c r="BH18" s="454"/>
      <c r="BI18" s="454"/>
      <c r="BJ18" s="455"/>
      <c r="BK18" s="450"/>
      <c r="BL18" s="451"/>
      <c r="BM18" s="451"/>
      <c r="BN18" s="452"/>
      <c r="BO18" s="459" t="str">
        <f t="shared" si="0"/>
        <v>n.é.</v>
      </c>
      <c r="BP18" s="460"/>
    </row>
    <row r="19" spans="1:68" ht="20.100000000000001" customHeight="1">
      <c r="A19" s="440" t="s">
        <v>65</v>
      </c>
      <c r="B19" s="441"/>
      <c r="C19" s="461" t="s">
        <v>66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3"/>
      <c r="AC19" s="445" t="s">
        <v>67</v>
      </c>
      <c r="AD19" s="446"/>
      <c r="AE19" s="447">
        <f t="shared" si="1"/>
        <v>2500000</v>
      </c>
      <c r="AF19" s="448"/>
      <c r="AG19" s="448"/>
      <c r="AH19" s="449"/>
      <c r="AI19" s="447">
        <v>0</v>
      </c>
      <c r="AJ19" s="448"/>
      <c r="AK19" s="448"/>
      <c r="AL19" s="449"/>
      <c r="AM19" s="447">
        <v>2500000</v>
      </c>
      <c r="AN19" s="448"/>
      <c r="AO19" s="448"/>
      <c r="AP19" s="449"/>
      <c r="AQ19" s="447">
        <v>6820380</v>
      </c>
      <c r="AR19" s="448"/>
      <c r="AS19" s="448"/>
      <c r="AT19" s="449"/>
      <c r="AU19" s="450"/>
      <c r="AV19" s="451"/>
      <c r="AW19" s="451"/>
      <c r="AX19" s="452"/>
      <c r="AY19" s="464" t="s">
        <v>34</v>
      </c>
      <c r="AZ19" s="454"/>
      <c r="BA19" s="454"/>
      <c r="BB19" s="455"/>
      <c r="BC19" s="450"/>
      <c r="BD19" s="451"/>
      <c r="BE19" s="451"/>
      <c r="BF19" s="452"/>
      <c r="BG19" s="464" t="s">
        <v>34</v>
      </c>
      <c r="BH19" s="454"/>
      <c r="BI19" s="454"/>
      <c r="BJ19" s="455"/>
      <c r="BK19" s="450">
        <v>6775249</v>
      </c>
      <c r="BL19" s="451"/>
      <c r="BM19" s="451"/>
      <c r="BN19" s="452"/>
      <c r="BO19" s="459">
        <f t="shared" si="0"/>
        <v>0.99338292001325434</v>
      </c>
      <c r="BP19" s="460"/>
    </row>
    <row r="20" spans="1:68" s="3" customFormat="1" ht="20.100000000000001" customHeight="1">
      <c r="A20" s="465" t="s">
        <v>68</v>
      </c>
      <c r="B20" s="466"/>
      <c r="C20" s="467" t="s">
        <v>69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9"/>
      <c r="AC20" s="470" t="s">
        <v>70</v>
      </c>
      <c r="AD20" s="471"/>
      <c r="AE20" s="472">
        <f t="shared" si="1"/>
        <v>2500000</v>
      </c>
      <c r="AF20" s="473"/>
      <c r="AG20" s="473"/>
      <c r="AH20" s="474"/>
      <c r="AI20" s="472">
        <f t="shared" ref="AI20" si="8">SUM(AI14:AL19)</f>
        <v>0</v>
      </c>
      <c r="AJ20" s="473"/>
      <c r="AK20" s="473"/>
      <c r="AL20" s="474"/>
      <c r="AM20" s="472">
        <f t="shared" ref="AM20" si="9">SUM(AM14:AP19)</f>
        <v>2500000</v>
      </c>
      <c r="AN20" s="473"/>
      <c r="AO20" s="473"/>
      <c r="AP20" s="474"/>
      <c r="AQ20" s="472">
        <f t="shared" ref="AQ20" si="10">SUM(AQ14:AT19)</f>
        <v>6820380</v>
      </c>
      <c r="AR20" s="473"/>
      <c r="AS20" s="473"/>
      <c r="AT20" s="474"/>
      <c r="AU20" s="472">
        <f t="shared" ref="AU20" si="11">SUM(AU14:AX19)</f>
        <v>0</v>
      </c>
      <c r="AV20" s="473"/>
      <c r="AW20" s="473"/>
      <c r="AX20" s="474"/>
      <c r="AY20" s="475" t="s">
        <v>34</v>
      </c>
      <c r="AZ20" s="476"/>
      <c r="BA20" s="476"/>
      <c r="BB20" s="477"/>
      <c r="BC20" s="472">
        <f t="shared" ref="BC20" si="12">SUM(BC14:BF19)</f>
        <v>0</v>
      </c>
      <c r="BD20" s="473"/>
      <c r="BE20" s="473"/>
      <c r="BF20" s="474"/>
      <c r="BG20" s="475" t="s">
        <v>34</v>
      </c>
      <c r="BH20" s="476"/>
      <c r="BI20" s="476"/>
      <c r="BJ20" s="477"/>
      <c r="BK20" s="472">
        <f t="shared" ref="BK20" si="13">SUM(BK14:BN19)</f>
        <v>6775249</v>
      </c>
      <c r="BL20" s="473"/>
      <c r="BM20" s="473"/>
      <c r="BN20" s="474"/>
      <c r="BO20" s="478">
        <f t="shared" si="0"/>
        <v>0.99338292001325434</v>
      </c>
      <c r="BP20" s="479"/>
    </row>
    <row r="21" spans="1:68" ht="20.100000000000001" hidden="1" customHeight="1">
      <c r="A21" s="440" t="s">
        <v>71</v>
      </c>
      <c r="B21" s="441"/>
      <c r="C21" s="461" t="s">
        <v>72</v>
      </c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3"/>
      <c r="AC21" s="445" t="s">
        <v>73</v>
      </c>
      <c r="AD21" s="446"/>
      <c r="AE21" s="447"/>
      <c r="AF21" s="448"/>
      <c r="AG21" s="448"/>
      <c r="AH21" s="449"/>
      <c r="AI21" s="447"/>
      <c r="AJ21" s="448"/>
      <c r="AK21" s="448"/>
      <c r="AL21" s="449"/>
      <c r="AM21" s="447"/>
      <c r="AN21" s="448"/>
      <c r="AO21" s="448"/>
      <c r="AP21" s="449"/>
      <c r="AQ21" s="447"/>
      <c r="AR21" s="448"/>
      <c r="AS21" s="448"/>
      <c r="AT21" s="449"/>
      <c r="AU21" s="450"/>
      <c r="AV21" s="451"/>
      <c r="AW21" s="451"/>
      <c r="AX21" s="452"/>
      <c r="AY21" s="464" t="s">
        <v>34</v>
      </c>
      <c r="AZ21" s="454"/>
      <c r="BA21" s="454"/>
      <c r="BB21" s="455"/>
      <c r="BC21" s="450"/>
      <c r="BD21" s="451"/>
      <c r="BE21" s="451"/>
      <c r="BF21" s="452"/>
      <c r="BG21" s="464" t="s">
        <v>34</v>
      </c>
      <c r="BH21" s="454"/>
      <c r="BI21" s="454"/>
      <c r="BJ21" s="455"/>
      <c r="BK21" s="450"/>
      <c r="BL21" s="451"/>
      <c r="BM21" s="451"/>
      <c r="BN21" s="452"/>
      <c r="BO21" s="459" t="str">
        <f t="shared" si="0"/>
        <v>n.é.</v>
      </c>
      <c r="BP21" s="460"/>
    </row>
    <row r="22" spans="1:68" ht="20.100000000000001" hidden="1" customHeight="1">
      <c r="A22" s="440" t="s">
        <v>74</v>
      </c>
      <c r="B22" s="441"/>
      <c r="C22" s="461" t="s">
        <v>75</v>
      </c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3"/>
      <c r="AC22" s="445" t="s">
        <v>76</v>
      </c>
      <c r="AD22" s="446"/>
      <c r="AE22" s="447"/>
      <c r="AF22" s="448"/>
      <c r="AG22" s="448"/>
      <c r="AH22" s="449"/>
      <c r="AI22" s="447"/>
      <c r="AJ22" s="448"/>
      <c r="AK22" s="448"/>
      <c r="AL22" s="449"/>
      <c r="AM22" s="447"/>
      <c r="AN22" s="448"/>
      <c r="AO22" s="448"/>
      <c r="AP22" s="449"/>
      <c r="AQ22" s="447"/>
      <c r="AR22" s="448"/>
      <c r="AS22" s="448"/>
      <c r="AT22" s="449"/>
      <c r="AU22" s="450"/>
      <c r="AV22" s="451"/>
      <c r="AW22" s="451"/>
      <c r="AX22" s="452"/>
      <c r="AY22" s="464" t="s">
        <v>34</v>
      </c>
      <c r="AZ22" s="454"/>
      <c r="BA22" s="454"/>
      <c r="BB22" s="455"/>
      <c r="BC22" s="450"/>
      <c r="BD22" s="451"/>
      <c r="BE22" s="451"/>
      <c r="BF22" s="452"/>
      <c r="BG22" s="464" t="s">
        <v>34</v>
      </c>
      <c r="BH22" s="454"/>
      <c r="BI22" s="454"/>
      <c r="BJ22" s="455"/>
      <c r="BK22" s="450"/>
      <c r="BL22" s="451"/>
      <c r="BM22" s="451"/>
      <c r="BN22" s="452"/>
      <c r="BO22" s="459" t="str">
        <f t="shared" si="0"/>
        <v>n.é.</v>
      </c>
      <c r="BP22" s="460"/>
    </row>
    <row r="23" spans="1:68" ht="20.100000000000001" hidden="1" customHeight="1">
      <c r="A23" s="440" t="s">
        <v>77</v>
      </c>
      <c r="B23" s="441"/>
      <c r="C23" s="461" t="s">
        <v>78</v>
      </c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3"/>
      <c r="AC23" s="445" t="s">
        <v>79</v>
      </c>
      <c r="AD23" s="446"/>
      <c r="AE23" s="447"/>
      <c r="AF23" s="448"/>
      <c r="AG23" s="448"/>
      <c r="AH23" s="449"/>
      <c r="AI23" s="447"/>
      <c r="AJ23" s="448"/>
      <c r="AK23" s="448"/>
      <c r="AL23" s="449"/>
      <c r="AM23" s="447"/>
      <c r="AN23" s="448"/>
      <c r="AO23" s="448"/>
      <c r="AP23" s="449"/>
      <c r="AQ23" s="447"/>
      <c r="AR23" s="448"/>
      <c r="AS23" s="448"/>
      <c r="AT23" s="449"/>
      <c r="AU23" s="450"/>
      <c r="AV23" s="451"/>
      <c r="AW23" s="451"/>
      <c r="AX23" s="452"/>
      <c r="AY23" s="464" t="s">
        <v>34</v>
      </c>
      <c r="AZ23" s="454"/>
      <c r="BA23" s="454"/>
      <c r="BB23" s="455"/>
      <c r="BC23" s="450"/>
      <c r="BD23" s="451"/>
      <c r="BE23" s="451"/>
      <c r="BF23" s="452"/>
      <c r="BG23" s="464" t="s">
        <v>34</v>
      </c>
      <c r="BH23" s="454"/>
      <c r="BI23" s="454"/>
      <c r="BJ23" s="455"/>
      <c r="BK23" s="450"/>
      <c r="BL23" s="451"/>
      <c r="BM23" s="451"/>
      <c r="BN23" s="452"/>
      <c r="BO23" s="459" t="str">
        <f t="shared" si="0"/>
        <v>n.é.</v>
      </c>
      <c r="BP23" s="460"/>
    </row>
    <row r="24" spans="1:68" ht="20.100000000000001" hidden="1" customHeight="1">
      <c r="A24" s="440" t="s">
        <v>80</v>
      </c>
      <c r="B24" s="441"/>
      <c r="C24" s="461" t="s">
        <v>81</v>
      </c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3"/>
      <c r="AC24" s="445" t="s">
        <v>82</v>
      </c>
      <c r="AD24" s="446"/>
      <c r="AE24" s="447"/>
      <c r="AF24" s="448"/>
      <c r="AG24" s="448"/>
      <c r="AH24" s="449"/>
      <c r="AI24" s="447"/>
      <c r="AJ24" s="448"/>
      <c r="AK24" s="448"/>
      <c r="AL24" s="449"/>
      <c r="AM24" s="447"/>
      <c r="AN24" s="448"/>
      <c r="AO24" s="448"/>
      <c r="AP24" s="449"/>
      <c r="AQ24" s="447"/>
      <c r="AR24" s="448"/>
      <c r="AS24" s="448"/>
      <c r="AT24" s="449"/>
      <c r="AU24" s="450"/>
      <c r="AV24" s="451"/>
      <c r="AW24" s="451"/>
      <c r="AX24" s="452"/>
      <c r="AY24" s="464" t="s">
        <v>34</v>
      </c>
      <c r="AZ24" s="454"/>
      <c r="BA24" s="454"/>
      <c r="BB24" s="455"/>
      <c r="BC24" s="450"/>
      <c r="BD24" s="451"/>
      <c r="BE24" s="451"/>
      <c r="BF24" s="452"/>
      <c r="BG24" s="464" t="s">
        <v>34</v>
      </c>
      <c r="BH24" s="454"/>
      <c r="BI24" s="454"/>
      <c r="BJ24" s="455"/>
      <c r="BK24" s="450"/>
      <c r="BL24" s="451"/>
      <c r="BM24" s="451"/>
      <c r="BN24" s="452"/>
      <c r="BO24" s="459" t="str">
        <f t="shared" si="0"/>
        <v>n.é.</v>
      </c>
      <c r="BP24" s="460"/>
    </row>
    <row r="25" spans="1:68" ht="20.100000000000001" hidden="1" customHeight="1">
      <c r="A25" s="440" t="s">
        <v>83</v>
      </c>
      <c r="B25" s="441"/>
      <c r="C25" s="461" t="s">
        <v>84</v>
      </c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3"/>
      <c r="AC25" s="445" t="s">
        <v>85</v>
      </c>
      <c r="AD25" s="446"/>
      <c r="AE25" s="447"/>
      <c r="AF25" s="448"/>
      <c r="AG25" s="448"/>
      <c r="AH25" s="449"/>
      <c r="AI25" s="447"/>
      <c r="AJ25" s="448"/>
      <c r="AK25" s="448"/>
      <c r="AL25" s="449"/>
      <c r="AM25" s="447"/>
      <c r="AN25" s="448"/>
      <c r="AO25" s="448"/>
      <c r="AP25" s="449"/>
      <c r="AQ25" s="447"/>
      <c r="AR25" s="448"/>
      <c r="AS25" s="448"/>
      <c r="AT25" s="449"/>
      <c r="AU25" s="450"/>
      <c r="AV25" s="451"/>
      <c r="AW25" s="451"/>
      <c r="AX25" s="452"/>
      <c r="AY25" s="464" t="s">
        <v>34</v>
      </c>
      <c r="AZ25" s="454"/>
      <c r="BA25" s="454"/>
      <c r="BB25" s="455"/>
      <c r="BC25" s="450"/>
      <c r="BD25" s="451"/>
      <c r="BE25" s="451"/>
      <c r="BF25" s="452"/>
      <c r="BG25" s="464" t="s">
        <v>34</v>
      </c>
      <c r="BH25" s="454"/>
      <c r="BI25" s="454"/>
      <c r="BJ25" s="455"/>
      <c r="BK25" s="450"/>
      <c r="BL25" s="451"/>
      <c r="BM25" s="451"/>
      <c r="BN25" s="452"/>
      <c r="BO25" s="459" t="str">
        <f t="shared" si="0"/>
        <v>n.é.</v>
      </c>
      <c r="BP25" s="460"/>
    </row>
    <row r="26" spans="1:68" s="3" customFormat="1" ht="20.100000000000001" customHeight="1">
      <c r="A26" s="465" t="s">
        <v>86</v>
      </c>
      <c r="B26" s="466"/>
      <c r="C26" s="467" t="s">
        <v>87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9"/>
      <c r="AC26" s="470" t="s">
        <v>88</v>
      </c>
      <c r="AD26" s="471"/>
      <c r="AE26" s="472">
        <f t="shared" si="1"/>
        <v>0</v>
      </c>
      <c r="AF26" s="473"/>
      <c r="AG26" s="473"/>
      <c r="AH26" s="474"/>
      <c r="AI26" s="472">
        <f t="shared" ref="AI26" si="14">SUM(AI21:AL25)</f>
        <v>0</v>
      </c>
      <c r="AJ26" s="473"/>
      <c r="AK26" s="473"/>
      <c r="AL26" s="474"/>
      <c r="AM26" s="472">
        <f t="shared" ref="AM26" si="15">SUM(AM21:AP25)</f>
        <v>0</v>
      </c>
      <c r="AN26" s="473"/>
      <c r="AO26" s="473"/>
      <c r="AP26" s="474"/>
      <c r="AQ26" s="472">
        <f t="shared" ref="AQ26" si="16">SUM(AQ21:AT25)</f>
        <v>0</v>
      </c>
      <c r="AR26" s="473"/>
      <c r="AS26" s="473"/>
      <c r="AT26" s="474"/>
      <c r="AU26" s="472">
        <f t="shared" ref="AU26" si="17">SUM(AU21:AX25)</f>
        <v>0</v>
      </c>
      <c r="AV26" s="473"/>
      <c r="AW26" s="473"/>
      <c r="AX26" s="474"/>
      <c r="AY26" s="475" t="s">
        <v>34</v>
      </c>
      <c r="AZ26" s="476"/>
      <c r="BA26" s="476"/>
      <c r="BB26" s="477"/>
      <c r="BC26" s="472">
        <f t="shared" ref="BC26" si="18">SUM(BC21:BF25)</f>
        <v>0</v>
      </c>
      <c r="BD26" s="473"/>
      <c r="BE26" s="473"/>
      <c r="BF26" s="474"/>
      <c r="BG26" s="475" t="s">
        <v>34</v>
      </c>
      <c r="BH26" s="476"/>
      <c r="BI26" s="476"/>
      <c r="BJ26" s="477"/>
      <c r="BK26" s="472">
        <f t="shared" ref="BK26" si="19">SUM(BK21:BN25)</f>
        <v>0</v>
      </c>
      <c r="BL26" s="473"/>
      <c r="BM26" s="473"/>
      <c r="BN26" s="474"/>
      <c r="BO26" s="478" t="str">
        <f t="shared" si="0"/>
        <v>n.é.</v>
      </c>
      <c r="BP26" s="479"/>
    </row>
    <row r="27" spans="1:68" ht="20.100000000000001" hidden="1" customHeight="1">
      <c r="A27" s="440" t="s">
        <v>89</v>
      </c>
      <c r="B27" s="441"/>
      <c r="C27" s="461" t="s">
        <v>90</v>
      </c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3"/>
      <c r="AC27" s="445" t="s">
        <v>91</v>
      </c>
      <c r="AD27" s="446"/>
      <c r="AE27" s="447"/>
      <c r="AF27" s="448"/>
      <c r="AG27" s="448"/>
      <c r="AH27" s="449"/>
      <c r="AI27" s="447"/>
      <c r="AJ27" s="448"/>
      <c r="AK27" s="448"/>
      <c r="AL27" s="449"/>
      <c r="AM27" s="447"/>
      <c r="AN27" s="448"/>
      <c r="AO27" s="448"/>
      <c r="AP27" s="449"/>
      <c r="AQ27" s="447"/>
      <c r="AR27" s="448"/>
      <c r="AS27" s="448"/>
      <c r="AT27" s="449"/>
      <c r="AU27" s="450"/>
      <c r="AV27" s="451"/>
      <c r="AW27" s="451"/>
      <c r="AX27" s="452"/>
      <c r="AY27" s="464" t="s">
        <v>34</v>
      </c>
      <c r="AZ27" s="454"/>
      <c r="BA27" s="454"/>
      <c r="BB27" s="455"/>
      <c r="BC27" s="450"/>
      <c r="BD27" s="451"/>
      <c r="BE27" s="451"/>
      <c r="BF27" s="452"/>
      <c r="BG27" s="464" t="s">
        <v>34</v>
      </c>
      <c r="BH27" s="454"/>
      <c r="BI27" s="454"/>
      <c r="BJ27" s="455"/>
      <c r="BK27" s="450"/>
      <c r="BL27" s="451"/>
      <c r="BM27" s="451"/>
      <c r="BN27" s="452"/>
      <c r="BO27" s="459" t="str">
        <f t="shared" si="0"/>
        <v>n.é.</v>
      </c>
      <c r="BP27" s="460"/>
    </row>
    <row r="28" spans="1:68" ht="20.100000000000001" hidden="1" customHeight="1">
      <c r="A28" s="440" t="s">
        <v>92</v>
      </c>
      <c r="B28" s="441"/>
      <c r="C28" s="461" t="s">
        <v>93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3"/>
      <c r="AC28" s="445" t="s">
        <v>94</v>
      </c>
      <c r="AD28" s="446"/>
      <c r="AE28" s="447"/>
      <c r="AF28" s="448"/>
      <c r="AG28" s="448"/>
      <c r="AH28" s="449"/>
      <c r="AI28" s="447"/>
      <c r="AJ28" s="448"/>
      <c r="AK28" s="448"/>
      <c r="AL28" s="449"/>
      <c r="AM28" s="447"/>
      <c r="AN28" s="448"/>
      <c r="AO28" s="448"/>
      <c r="AP28" s="449"/>
      <c r="AQ28" s="447"/>
      <c r="AR28" s="448"/>
      <c r="AS28" s="448"/>
      <c r="AT28" s="449"/>
      <c r="AU28" s="450"/>
      <c r="AV28" s="451"/>
      <c r="AW28" s="451"/>
      <c r="AX28" s="452"/>
      <c r="AY28" s="464" t="s">
        <v>34</v>
      </c>
      <c r="AZ28" s="454"/>
      <c r="BA28" s="454"/>
      <c r="BB28" s="455"/>
      <c r="BC28" s="450"/>
      <c r="BD28" s="451"/>
      <c r="BE28" s="451"/>
      <c r="BF28" s="452"/>
      <c r="BG28" s="464" t="s">
        <v>34</v>
      </c>
      <c r="BH28" s="454"/>
      <c r="BI28" s="454"/>
      <c r="BJ28" s="455"/>
      <c r="BK28" s="450"/>
      <c r="BL28" s="451"/>
      <c r="BM28" s="451"/>
      <c r="BN28" s="452"/>
      <c r="BO28" s="459" t="str">
        <f t="shared" si="0"/>
        <v>n.é.</v>
      </c>
      <c r="BP28" s="460"/>
    </row>
    <row r="29" spans="1:68" s="3" customFormat="1" ht="20.100000000000001" customHeight="1">
      <c r="A29" s="465" t="s">
        <v>95</v>
      </c>
      <c r="B29" s="466"/>
      <c r="C29" s="467" t="s">
        <v>96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9"/>
      <c r="AC29" s="470" t="s">
        <v>97</v>
      </c>
      <c r="AD29" s="471"/>
      <c r="AE29" s="472">
        <f t="shared" si="1"/>
        <v>0</v>
      </c>
      <c r="AF29" s="473"/>
      <c r="AG29" s="473"/>
      <c r="AH29" s="474"/>
      <c r="AI29" s="472">
        <f t="shared" ref="AI29" si="20">SUM(AI27:AL28)</f>
        <v>0</v>
      </c>
      <c r="AJ29" s="473"/>
      <c r="AK29" s="473"/>
      <c r="AL29" s="474"/>
      <c r="AM29" s="472">
        <f t="shared" ref="AM29" si="21">SUM(AM27:AP28)</f>
        <v>0</v>
      </c>
      <c r="AN29" s="473"/>
      <c r="AO29" s="473"/>
      <c r="AP29" s="474"/>
      <c r="AQ29" s="472">
        <f t="shared" ref="AQ29" si="22">SUM(AQ27:AT28)</f>
        <v>0</v>
      </c>
      <c r="AR29" s="473"/>
      <c r="AS29" s="473"/>
      <c r="AT29" s="474"/>
      <c r="AU29" s="472">
        <f t="shared" ref="AU29" si="23">SUM(AU27:AX28)</f>
        <v>0</v>
      </c>
      <c r="AV29" s="473"/>
      <c r="AW29" s="473"/>
      <c r="AX29" s="474"/>
      <c r="AY29" s="475" t="s">
        <v>34</v>
      </c>
      <c r="AZ29" s="476"/>
      <c r="BA29" s="476"/>
      <c r="BB29" s="477"/>
      <c r="BC29" s="472">
        <f t="shared" ref="BC29" si="24">SUM(BC27:BF28)</f>
        <v>0</v>
      </c>
      <c r="BD29" s="473"/>
      <c r="BE29" s="473"/>
      <c r="BF29" s="474"/>
      <c r="BG29" s="475" t="s">
        <v>34</v>
      </c>
      <c r="BH29" s="476"/>
      <c r="BI29" s="476"/>
      <c r="BJ29" s="477"/>
      <c r="BK29" s="472">
        <f t="shared" ref="BK29" si="25">SUM(BK27:BN28)</f>
        <v>0</v>
      </c>
      <c r="BL29" s="473"/>
      <c r="BM29" s="473"/>
      <c r="BN29" s="474"/>
      <c r="BO29" s="478" t="str">
        <f t="shared" si="0"/>
        <v>n.é.</v>
      </c>
      <c r="BP29" s="479"/>
    </row>
    <row r="30" spans="1:68" ht="20.100000000000001" hidden="1" customHeight="1">
      <c r="A30" s="440" t="s">
        <v>98</v>
      </c>
      <c r="B30" s="441"/>
      <c r="C30" s="461" t="s">
        <v>99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3"/>
      <c r="AC30" s="445" t="s">
        <v>100</v>
      </c>
      <c r="AD30" s="446"/>
      <c r="AE30" s="447"/>
      <c r="AF30" s="448"/>
      <c r="AG30" s="448"/>
      <c r="AH30" s="449"/>
      <c r="AI30" s="447"/>
      <c r="AJ30" s="448"/>
      <c r="AK30" s="448"/>
      <c r="AL30" s="449"/>
      <c r="AM30" s="447"/>
      <c r="AN30" s="448"/>
      <c r="AO30" s="448"/>
      <c r="AP30" s="449"/>
      <c r="AQ30" s="447"/>
      <c r="AR30" s="448"/>
      <c r="AS30" s="448"/>
      <c r="AT30" s="449"/>
      <c r="AU30" s="450"/>
      <c r="AV30" s="451"/>
      <c r="AW30" s="451"/>
      <c r="AX30" s="452"/>
      <c r="AY30" s="464" t="s">
        <v>34</v>
      </c>
      <c r="AZ30" s="454"/>
      <c r="BA30" s="454"/>
      <c r="BB30" s="455"/>
      <c r="BC30" s="450"/>
      <c r="BD30" s="451"/>
      <c r="BE30" s="451"/>
      <c r="BF30" s="452"/>
      <c r="BG30" s="464" t="s">
        <v>34</v>
      </c>
      <c r="BH30" s="454"/>
      <c r="BI30" s="454"/>
      <c r="BJ30" s="455"/>
      <c r="BK30" s="450"/>
      <c r="BL30" s="451"/>
      <c r="BM30" s="451"/>
      <c r="BN30" s="452"/>
      <c r="BO30" s="459" t="str">
        <f t="shared" si="0"/>
        <v>n.é.</v>
      </c>
      <c r="BP30" s="460"/>
    </row>
    <row r="31" spans="1:68" ht="20.100000000000001" hidden="1" customHeight="1">
      <c r="A31" s="440" t="s">
        <v>101</v>
      </c>
      <c r="B31" s="441"/>
      <c r="C31" s="461" t="s">
        <v>102</v>
      </c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3"/>
      <c r="AC31" s="445" t="s">
        <v>103</v>
      </c>
      <c r="AD31" s="446"/>
      <c r="AE31" s="447"/>
      <c r="AF31" s="448"/>
      <c r="AG31" s="448"/>
      <c r="AH31" s="449"/>
      <c r="AI31" s="447"/>
      <c r="AJ31" s="448"/>
      <c r="AK31" s="448"/>
      <c r="AL31" s="449"/>
      <c r="AM31" s="447"/>
      <c r="AN31" s="448"/>
      <c r="AO31" s="448"/>
      <c r="AP31" s="449"/>
      <c r="AQ31" s="447"/>
      <c r="AR31" s="448"/>
      <c r="AS31" s="448"/>
      <c r="AT31" s="449"/>
      <c r="AU31" s="450"/>
      <c r="AV31" s="451"/>
      <c r="AW31" s="451"/>
      <c r="AX31" s="452"/>
      <c r="AY31" s="464" t="s">
        <v>34</v>
      </c>
      <c r="AZ31" s="454"/>
      <c r="BA31" s="454"/>
      <c r="BB31" s="455"/>
      <c r="BC31" s="450"/>
      <c r="BD31" s="451"/>
      <c r="BE31" s="451"/>
      <c r="BF31" s="452"/>
      <c r="BG31" s="464" t="s">
        <v>34</v>
      </c>
      <c r="BH31" s="454"/>
      <c r="BI31" s="454"/>
      <c r="BJ31" s="455"/>
      <c r="BK31" s="450"/>
      <c r="BL31" s="451"/>
      <c r="BM31" s="451"/>
      <c r="BN31" s="452"/>
      <c r="BO31" s="459" t="str">
        <f t="shared" si="0"/>
        <v>n.é.</v>
      </c>
      <c r="BP31" s="460"/>
    </row>
    <row r="32" spans="1:68" ht="20.100000000000001" hidden="1" customHeight="1">
      <c r="A32" s="440" t="s">
        <v>104</v>
      </c>
      <c r="B32" s="441"/>
      <c r="C32" s="461" t="s">
        <v>105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3"/>
      <c r="AC32" s="445" t="s">
        <v>106</v>
      </c>
      <c r="AD32" s="446"/>
      <c r="AE32" s="447"/>
      <c r="AF32" s="448"/>
      <c r="AG32" s="448"/>
      <c r="AH32" s="449"/>
      <c r="AI32" s="447"/>
      <c r="AJ32" s="448"/>
      <c r="AK32" s="448"/>
      <c r="AL32" s="449"/>
      <c r="AM32" s="447"/>
      <c r="AN32" s="448"/>
      <c r="AO32" s="448"/>
      <c r="AP32" s="449"/>
      <c r="AQ32" s="447"/>
      <c r="AR32" s="448"/>
      <c r="AS32" s="448"/>
      <c r="AT32" s="449"/>
      <c r="AU32" s="450"/>
      <c r="AV32" s="451"/>
      <c r="AW32" s="451"/>
      <c r="AX32" s="452"/>
      <c r="AY32" s="464" t="s">
        <v>34</v>
      </c>
      <c r="AZ32" s="454"/>
      <c r="BA32" s="454"/>
      <c r="BB32" s="455"/>
      <c r="BC32" s="450"/>
      <c r="BD32" s="451"/>
      <c r="BE32" s="451"/>
      <c r="BF32" s="452"/>
      <c r="BG32" s="464" t="s">
        <v>34</v>
      </c>
      <c r="BH32" s="454"/>
      <c r="BI32" s="454"/>
      <c r="BJ32" s="455"/>
      <c r="BK32" s="450"/>
      <c r="BL32" s="451"/>
      <c r="BM32" s="451"/>
      <c r="BN32" s="452"/>
      <c r="BO32" s="459" t="str">
        <f t="shared" si="0"/>
        <v>n.é.</v>
      </c>
      <c r="BP32" s="460"/>
    </row>
    <row r="33" spans="1:68" ht="20.100000000000001" hidden="1" customHeight="1">
      <c r="A33" s="440" t="s">
        <v>107</v>
      </c>
      <c r="B33" s="441"/>
      <c r="C33" s="461" t="s">
        <v>108</v>
      </c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3"/>
      <c r="AC33" s="445" t="s">
        <v>109</v>
      </c>
      <c r="AD33" s="446"/>
      <c r="AE33" s="447"/>
      <c r="AF33" s="448"/>
      <c r="AG33" s="448"/>
      <c r="AH33" s="449"/>
      <c r="AI33" s="447"/>
      <c r="AJ33" s="448"/>
      <c r="AK33" s="448"/>
      <c r="AL33" s="449"/>
      <c r="AM33" s="447"/>
      <c r="AN33" s="448"/>
      <c r="AO33" s="448"/>
      <c r="AP33" s="449"/>
      <c r="AQ33" s="447"/>
      <c r="AR33" s="448"/>
      <c r="AS33" s="448"/>
      <c r="AT33" s="449"/>
      <c r="AU33" s="450"/>
      <c r="AV33" s="451"/>
      <c r="AW33" s="451"/>
      <c r="AX33" s="452"/>
      <c r="AY33" s="464" t="s">
        <v>34</v>
      </c>
      <c r="AZ33" s="454"/>
      <c r="BA33" s="454"/>
      <c r="BB33" s="455"/>
      <c r="BC33" s="450"/>
      <c r="BD33" s="451"/>
      <c r="BE33" s="451"/>
      <c r="BF33" s="452"/>
      <c r="BG33" s="464" t="s">
        <v>34</v>
      </c>
      <c r="BH33" s="454"/>
      <c r="BI33" s="454"/>
      <c r="BJ33" s="455"/>
      <c r="BK33" s="450"/>
      <c r="BL33" s="451"/>
      <c r="BM33" s="451"/>
      <c r="BN33" s="452"/>
      <c r="BO33" s="459" t="str">
        <f t="shared" si="0"/>
        <v>n.é.</v>
      </c>
      <c r="BP33" s="460"/>
    </row>
    <row r="34" spans="1:68" ht="20.100000000000001" hidden="1" customHeight="1">
      <c r="A34" s="440" t="s">
        <v>110</v>
      </c>
      <c r="B34" s="441"/>
      <c r="C34" s="461" t="s">
        <v>111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3"/>
      <c r="AC34" s="445" t="s">
        <v>112</v>
      </c>
      <c r="AD34" s="446"/>
      <c r="AE34" s="447"/>
      <c r="AF34" s="448"/>
      <c r="AG34" s="448"/>
      <c r="AH34" s="449"/>
      <c r="AI34" s="447"/>
      <c r="AJ34" s="448"/>
      <c r="AK34" s="448"/>
      <c r="AL34" s="449"/>
      <c r="AM34" s="447"/>
      <c r="AN34" s="448"/>
      <c r="AO34" s="448"/>
      <c r="AP34" s="449"/>
      <c r="AQ34" s="447"/>
      <c r="AR34" s="448"/>
      <c r="AS34" s="448"/>
      <c r="AT34" s="449"/>
      <c r="AU34" s="450"/>
      <c r="AV34" s="451"/>
      <c r="AW34" s="451"/>
      <c r="AX34" s="452"/>
      <c r="AY34" s="464" t="s">
        <v>34</v>
      </c>
      <c r="AZ34" s="454"/>
      <c r="BA34" s="454"/>
      <c r="BB34" s="455"/>
      <c r="BC34" s="450"/>
      <c r="BD34" s="451"/>
      <c r="BE34" s="451"/>
      <c r="BF34" s="452"/>
      <c r="BG34" s="464" t="s">
        <v>34</v>
      </c>
      <c r="BH34" s="454"/>
      <c r="BI34" s="454"/>
      <c r="BJ34" s="455"/>
      <c r="BK34" s="450"/>
      <c r="BL34" s="451"/>
      <c r="BM34" s="451"/>
      <c r="BN34" s="452"/>
      <c r="BO34" s="459" t="str">
        <f t="shared" si="0"/>
        <v>n.é.</v>
      </c>
      <c r="BP34" s="460"/>
    </row>
    <row r="35" spans="1:68" ht="20.100000000000001" hidden="1" customHeight="1">
      <c r="A35" s="440" t="s">
        <v>113</v>
      </c>
      <c r="B35" s="441"/>
      <c r="C35" s="461" t="s">
        <v>114</v>
      </c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3"/>
      <c r="AC35" s="445" t="s">
        <v>115</v>
      </c>
      <c r="AD35" s="446"/>
      <c r="AE35" s="447"/>
      <c r="AF35" s="448"/>
      <c r="AG35" s="448"/>
      <c r="AH35" s="449"/>
      <c r="AI35" s="447"/>
      <c r="AJ35" s="448"/>
      <c r="AK35" s="448"/>
      <c r="AL35" s="449"/>
      <c r="AM35" s="447"/>
      <c r="AN35" s="448"/>
      <c r="AO35" s="448"/>
      <c r="AP35" s="449"/>
      <c r="AQ35" s="447"/>
      <c r="AR35" s="448"/>
      <c r="AS35" s="448"/>
      <c r="AT35" s="449"/>
      <c r="AU35" s="450"/>
      <c r="AV35" s="451"/>
      <c r="AW35" s="451"/>
      <c r="AX35" s="452"/>
      <c r="AY35" s="464" t="s">
        <v>34</v>
      </c>
      <c r="AZ35" s="454"/>
      <c r="BA35" s="454"/>
      <c r="BB35" s="455"/>
      <c r="BC35" s="450"/>
      <c r="BD35" s="451"/>
      <c r="BE35" s="451"/>
      <c r="BF35" s="452"/>
      <c r="BG35" s="464" t="s">
        <v>34</v>
      </c>
      <c r="BH35" s="454"/>
      <c r="BI35" s="454"/>
      <c r="BJ35" s="455"/>
      <c r="BK35" s="450"/>
      <c r="BL35" s="451"/>
      <c r="BM35" s="451"/>
      <c r="BN35" s="452"/>
      <c r="BO35" s="459" t="str">
        <f t="shared" si="0"/>
        <v>n.é.</v>
      </c>
      <c r="BP35" s="460"/>
    </row>
    <row r="36" spans="1:68" ht="20.100000000000001" hidden="1" customHeight="1">
      <c r="A36" s="440" t="s">
        <v>116</v>
      </c>
      <c r="B36" s="441"/>
      <c r="C36" s="461" t="s">
        <v>117</v>
      </c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3"/>
      <c r="AC36" s="445" t="s">
        <v>118</v>
      </c>
      <c r="AD36" s="446"/>
      <c r="AE36" s="447"/>
      <c r="AF36" s="448"/>
      <c r="AG36" s="448"/>
      <c r="AH36" s="449"/>
      <c r="AI36" s="447"/>
      <c r="AJ36" s="448"/>
      <c r="AK36" s="448"/>
      <c r="AL36" s="449"/>
      <c r="AM36" s="447"/>
      <c r="AN36" s="448"/>
      <c r="AO36" s="448"/>
      <c r="AP36" s="449"/>
      <c r="AQ36" s="447"/>
      <c r="AR36" s="448"/>
      <c r="AS36" s="448"/>
      <c r="AT36" s="449"/>
      <c r="AU36" s="450"/>
      <c r="AV36" s="451"/>
      <c r="AW36" s="451"/>
      <c r="AX36" s="452"/>
      <c r="AY36" s="464" t="s">
        <v>34</v>
      </c>
      <c r="AZ36" s="454"/>
      <c r="BA36" s="454"/>
      <c r="BB36" s="455"/>
      <c r="BC36" s="450"/>
      <c r="BD36" s="451"/>
      <c r="BE36" s="451"/>
      <c r="BF36" s="452"/>
      <c r="BG36" s="464" t="s">
        <v>34</v>
      </c>
      <c r="BH36" s="454"/>
      <c r="BI36" s="454"/>
      <c r="BJ36" s="455"/>
      <c r="BK36" s="450"/>
      <c r="BL36" s="451"/>
      <c r="BM36" s="451"/>
      <c r="BN36" s="452"/>
      <c r="BO36" s="459" t="str">
        <f t="shared" si="0"/>
        <v>n.é.</v>
      </c>
      <c r="BP36" s="460"/>
    </row>
    <row r="37" spans="1:68" ht="20.100000000000001" hidden="1" customHeight="1">
      <c r="A37" s="440" t="s">
        <v>119</v>
      </c>
      <c r="B37" s="441"/>
      <c r="C37" s="461" t="s">
        <v>120</v>
      </c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3"/>
      <c r="AC37" s="445" t="s">
        <v>121</v>
      </c>
      <c r="AD37" s="446"/>
      <c r="AE37" s="447"/>
      <c r="AF37" s="448"/>
      <c r="AG37" s="448"/>
      <c r="AH37" s="449"/>
      <c r="AI37" s="447"/>
      <c r="AJ37" s="448"/>
      <c r="AK37" s="448"/>
      <c r="AL37" s="449"/>
      <c r="AM37" s="447"/>
      <c r="AN37" s="448"/>
      <c r="AO37" s="448"/>
      <c r="AP37" s="449"/>
      <c r="AQ37" s="447"/>
      <c r="AR37" s="448"/>
      <c r="AS37" s="448"/>
      <c r="AT37" s="449"/>
      <c r="AU37" s="450"/>
      <c r="AV37" s="451"/>
      <c r="AW37" s="451"/>
      <c r="AX37" s="452"/>
      <c r="AY37" s="464" t="s">
        <v>34</v>
      </c>
      <c r="AZ37" s="454"/>
      <c r="BA37" s="454"/>
      <c r="BB37" s="455"/>
      <c r="BC37" s="450"/>
      <c r="BD37" s="451"/>
      <c r="BE37" s="451"/>
      <c r="BF37" s="452"/>
      <c r="BG37" s="464" t="s">
        <v>34</v>
      </c>
      <c r="BH37" s="454"/>
      <c r="BI37" s="454"/>
      <c r="BJ37" s="455"/>
      <c r="BK37" s="450"/>
      <c r="BL37" s="451"/>
      <c r="BM37" s="451"/>
      <c r="BN37" s="452"/>
      <c r="BO37" s="459" t="str">
        <f t="shared" si="0"/>
        <v>n.é.</v>
      </c>
      <c r="BP37" s="460"/>
    </row>
    <row r="38" spans="1:68" s="3" customFormat="1" ht="20.100000000000001" customHeight="1">
      <c r="A38" s="465" t="s">
        <v>122</v>
      </c>
      <c r="B38" s="466"/>
      <c r="C38" s="467" t="s">
        <v>123</v>
      </c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9"/>
      <c r="AC38" s="470" t="s">
        <v>124</v>
      </c>
      <c r="AD38" s="471"/>
      <c r="AE38" s="472">
        <f t="shared" si="1"/>
        <v>0</v>
      </c>
      <c r="AF38" s="473"/>
      <c r="AG38" s="473"/>
      <c r="AH38" s="474"/>
      <c r="AI38" s="472">
        <f t="shared" ref="AI38" si="26">SUM(AI33:AL37)</f>
        <v>0</v>
      </c>
      <c r="AJ38" s="473"/>
      <c r="AK38" s="473"/>
      <c r="AL38" s="474"/>
      <c r="AM38" s="472">
        <f t="shared" ref="AM38" si="27">SUM(AM33:AP37)</f>
        <v>0</v>
      </c>
      <c r="AN38" s="473"/>
      <c r="AO38" s="473"/>
      <c r="AP38" s="474"/>
      <c r="AQ38" s="472">
        <f t="shared" ref="AQ38" si="28">SUM(AQ33:AT37)</f>
        <v>0</v>
      </c>
      <c r="AR38" s="473"/>
      <c r="AS38" s="473"/>
      <c r="AT38" s="474"/>
      <c r="AU38" s="472">
        <f t="shared" ref="AU38" si="29">SUM(AU33:AX37)</f>
        <v>0</v>
      </c>
      <c r="AV38" s="473"/>
      <c r="AW38" s="473"/>
      <c r="AX38" s="474"/>
      <c r="AY38" s="475" t="s">
        <v>34</v>
      </c>
      <c r="AZ38" s="476"/>
      <c r="BA38" s="476"/>
      <c r="BB38" s="477"/>
      <c r="BC38" s="472">
        <f t="shared" ref="BC38" si="30">SUM(BC33:BF37)</f>
        <v>0</v>
      </c>
      <c r="BD38" s="473"/>
      <c r="BE38" s="473"/>
      <c r="BF38" s="474"/>
      <c r="BG38" s="475" t="s">
        <v>34</v>
      </c>
      <c r="BH38" s="476"/>
      <c r="BI38" s="476"/>
      <c r="BJ38" s="477"/>
      <c r="BK38" s="472">
        <f t="shared" ref="BK38" si="31">SUM(BK33:BN37)</f>
        <v>0</v>
      </c>
      <c r="BL38" s="473"/>
      <c r="BM38" s="473"/>
      <c r="BN38" s="474"/>
      <c r="BO38" s="478" t="str">
        <f t="shared" si="0"/>
        <v>n.é.</v>
      </c>
      <c r="BP38" s="479"/>
    </row>
    <row r="39" spans="1:68" ht="20.100000000000001" hidden="1" customHeight="1">
      <c r="A39" s="440" t="s">
        <v>125</v>
      </c>
      <c r="B39" s="441"/>
      <c r="C39" s="461" t="s">
        <v>126</v>
      </c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3"/>
      <c r="AC39" s="445" t="s">
        <v>127</v>
      </c>
      <c r="AD39" s="446"/>
      <c r="AE39" s="447"/>
      <c r="AF39" s="448"/>
      <c r="AG39" s="448"/>
      <c r="AH39" s="449"/>
      <c r="AI39" s="447"/>
      <c r="AJ39" s="448"/>
      <c r="AK39" s="448"/>
      <c r="AL39" s="449"/>
      <c r="AM39" s="447"/>
      <c r="AN39" s="448"/>
      <c r="AO39" s="448"/>
      <c r="AP39" s="449"/>
      <c r="AQ39" s="447"/>
      <c r="AR39" s="448"/>
      <c r="AS39" s="448"/>
      <c r="AT39" s="449"/>
      <c r="AU39" s="450"/>
      <c r="AV39" s="451"/>
      <c r="AW39" s="451"/>
      <c r="AX39" s="452"/>
      <c r="AY39" s="464" t="s">
        <v>34</v>
      </c>
      <c r="AZ39" s="454"/>
      <c r="BA39" s="454"/>
      <c r="BB39" s="455"/>
      <c r="BC39" s="450"/>
      <c r="BD39" s="451"/>
      <c r="BE39" s="451"/>
      <c r="BF39" s="452"/>
      <c r="BG39" s="464" t="s">
        <v>34</v>
      </c>
      <c r="BH39" s="454"/>
      <c r="BI39" s="454"/>
      <c r="BJ39" s="455"/>
      <c r="BK39" s="450"/>
      <c r="BL39" s="451"/>
      <c r="BM39" s="451"/>
      <c r="BN39" s="452"/>
      <c r="BO39" s="459" t="str">
        <f t="shared" si="0"/>
        <v>n.é.</v>
      </c>
      <c r="BP39" s="460"/>
    </row>
    <row r="40" spans="1:68" s="3" customFormat="1" ht="20.100000000000001" customHeight="1">
      <c r="A40" s="465" t="s">
        <v>128</v>
      </c>
      <c r="B40" s="466"/>
      <c r="C40" s="467" t="s">
        <v>129</v>
      </c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9"/>
      <c r="AC40" s="470" t="s">
        <v>130</v>
      </c>
      <c r="AD40" s="471"/>
      <c r="AE40" s="472">
        <f t="shared" si="1"/>
        <v>0</v>
      </c>
      <c r="AF40" s="473"/>
      <c r="AG40" s="473"/>
      <c r="AH40" s="474"/>
      <c r="AI40" s="472">
        <f t="shared" ref="AI40" si="32">AI29+AI30+AI31+AI32+AI38+AI39</f>
        <v>0</v>
      </c>
      <c r="AJ40" s="473"/>
      <c r="AK40" s="473"/>
      <c r="AL40" s="474"/>
      <c r="AM40" s="472">
        <f t="shared" ref="AM40" si="33">AM29+AM30+AM31+AM32+AM38+AM39</f>
        <v>0</v>
      </c>
      <c r="AN40" s="473"/>
      <c r="AO40" s="473"/>
      <c r="AP40" s="474"/>
      <c r="AQ40" s="472">
        <v>5000</v>
      </c>
      <c r="AR40" s="473"/>
      <c r="AS40" s="473"/>
      <c r="AT40" s="474"/>
      <c r="AU40" s="472">
        <f t="shared" ref="AU40" si="34">AU29+AU30+AU31+AU32+AU38+AU39</f>
        <v>0</v>
      </c>
      <c r="AV40" s="473"/>
      <c r="AW40" s="473"/>
      <c r="AX40" s="474"/>
      <c r="AY40" s="475" t="s">
        <v>34</v>
      </c>
      <c r="AZ40" s="476"/>
      <c r="BA40" s="476"/>
      <c r="BB40" s="477"/>
      <c r="BC40" s="472">
        <f t="shared" ref="BC40" si="35">BC29+BC30+BC31+BC32+BC38+BC39</f>
        <v>0</v>
      </c>
      <c r="BD40" s="473"/>
      <c r="BE40" s="473"/>
      <c r="BF40" s="474"/>
      <c r="BG40" s="475" t="s">
        <v>34</v>
      </c>
      <c r="BH40" s="476"/>
      <c r="BI40" s="476"/>
      <c r="BJ40" s="477"/>
      <c r="BK40" s="472">
        <v>5000</v>
      </c>
      <c r="BL40" s="473"/>
      <c r="BM40" s="473"/>
      <c r="BN40" s="474"/>
      <c r="BO40" s="478">
        <f t="shared" si="0"/>
        <v>1</v>
      </c>
      <c r="BP40" s="479"/>
    </row>
    <row r="41" spans="1:68" ht="20.100000000000001" hidden="1" customHeight="1">
      <c r="A41" s="440" t="s">
        <v>131</v>
      </c>
      <c r="B41" s="441"/>
      <c r="C41" s="461" t="s">
        <v>132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3"/>
      <c r="AC41" s="445" t="s">
        <v>133</v>
      </c>
      <c r="AD41" s="446"/>
      <c r="AE41" s="447"/>
      <c r="AF41" s="448"/>
      <c r="AG41" s="448"/>
      <c r="AH41" s="449"/>
      <c r="AI41" s="447"/>
      <c r="AJ41" s="448"/>
      <c r="AK41" s="448"/>
      <c r="AL41" s="449"/>
      <c r="AM41" s="447"/>
      <c r="AN41" s="448"/>
      <c r="AO41" s="448"/>
      <c r="AP41" s="449"/>
      <c r="AQ41" s="447"/>
      <c r="AR41" s="448"/>
      <c r="AS41" s="448"/>
      <c r="AT41" s="449"/>
      <c r="AU41" s="450"/>
      <c r="AV41" s="451"/>
      <c r="AW41" s="451"/>
      <c r="AX41" s="452"/>
      <c r="AY41" s="464" t="s">
        <v>34</v>
      </c>
      <c r="AZ41" s="454"/>
      <c r="BA41" s="454"/>
      <c r="BB41" s="455"/>
      <c r="BC41" s="450"/>
      <c r="BD41" s="451"/>
      <c r="BE41" s="451"/>
      <c r="BF41" s="452"/>
      <c r="BG41" s="464" t="s">
        <v>34</v>
      </c>
      <c r="BH41" s="454"/>
      <c r="BI41" s="454"/>
      <c r="BJ41" s="455"/>
      <c r="BK41" s="450"/>
      <c r="BL41" s="451"/>
      <c r="BM41" s="451"/>
      <c r="BN41" s="452"/>
      <c r="BO41" s="459" t="str">
        <f t="shared" si="0"/>
        <v>n.é.</v>
      </c>
      <c r="BP41" s="460"/>
    </row>
    <row r="42" spans="1:68" ht="20.100000000000001" hidden="1" customHeight="1">
      <c r="A42" s="440" t="s">
        <v>134</v>
      </c>
      <c r="B42" s="441"/>
      <c r="C42" s="461" t="s">
        <v>135</v>
      </c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3"/>
      <c r="AC42" s="445" t="s">
        <v>136</v>
      </c>
      <c r="AD42" s="446"/>
      <c r="AE42" s="447"/>
      <c r="AF42" s="448"/>
      <c r="AG42" s="448"/>
      <c r="AH42" s="449"/>
      <c r="AI42" s="447"/>
      <c r="AJ42" s="448"/>
      <c r="AK42" s="448"/>
      <c r="AL42" s="449"/>
      <c r="AM42" s="447"/>
      <c r="AN42" s="448"/>
      <c r="AO42" s="448"/>
      <c r="AP42" s="449"/>
      <c r="AQ42" s="447"/>
      <c r="AR42" s="448"/>
      <c r="AS42" s="448"/>
      <c r="AT42" s="449"/>
      <c r="AU42" s="450"/>
      <c r="AV42" s="451"/>
      <c r="AW42" s="451"/>
      <c r="AX42" s="452"/>
      <c r="AY42" s="464" t="s">
        <v>34</v>
      </c>
      <c r="AZ42" s="454"/>
      <c r="BA42" s="454"/>
      <c r="BB42" s="455"/>
      <c r="BC42" s="450"/>
      <c r="BD42" s="451"/>
      <c r="BE42" s="451"/>
      <c r="BF42" s="452"/>
      <c r="BG42" s="464" t="s">
        <v>34</v>
      </c>
      <c r="BH42" s="454"/>
      <c r="BI42" s="454"/>
      <c r="BJ42" s="455"/>
      <c r="BK42" s="450"/>
      <c r="BL42" s="451"/>
      <c r="BM42" s="451"/>
      <c r="BN42" s="452"/>
      <c r="BO42" s="459" t="str">
        <f t="shared" si="0"/>
        <v>n.é.</v>
      </c>
      <c r="BP42" s="460"/>
    </row>
    <row r="43" spans="1:68" ht="20.100000000000001" hidden="1" customHeight="1">
      <c r="A43" s="440" t="s">
        <v>137</v>
      </c>
      <c r="B43" s="441"/>
      <c r="C43" s="461" t="s">
        <v>138</v>
      </c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3"/>
      <c r="AC43" s="445" t="s">
        <v>139</v>
      </c>
      <c r="AD43" s="446"/>
      <c r="AE43" s="447"/>
      <c r="AF43" s="448"/>
      <c r="AG43" s="448"/>
      <c r="AH43" s="449"/>
      <c r="AI43" s="447">
        <v>0</v>
      </c>
      <c r="AJ43" s="448"/>
      <c r="AK43" s="448"/>
      <c r="AL43" s="449"/>
      <c r="AM43" s="447"/>
      <c r="AN43" s="448"/>
      <c r="AO43" s="448"/>
      <c r="AP43" s="449"/>
      <c r="AQ43" s="447"/>
      <c r="AR43" s="448"/>
      <c r="AS43" s="448"/>
      <c r="AT43" s="449"/>
      <c r="AU43" s="447"/>
      <c r="AV43" s="448"/>
      <c r="AW43" s="448"/>
      <c r="AX43" s="449"/>
      <c r="AY43" s="482" t="s">
        <v>34</v>
      </c>
      <c r="AZ43" s="483"/>
      <c r="BA43" s="483"/>
      <c r="BB43" s="484"/>
      <c r="BC43" s="447"/>
      <c r="BD43" s="448"/>
      <c r="BE43" s="448"/>
      <c r="BF43" s="449"/>
      <c r="BG43" s="482" t="s">
        <v>34</v>
      </c>
      <c r="BH43" s="483"/>
      <c r="BI43" s="483"/>
      <c r="BJ43" s="484"/>
      <c r="BK43" s="447"/>
      <c r="BL43" s="448"/>
      <c r="BM43" s="448"/>
      <c r="BN43" s="449"/>
      <c r="BO43" s="480" t="str">
        <f t="shared" si="0"/>
        <v>n.é.</v>
      </c>
      <c r="BP43" s="481"/>
    </row>
    <row r="44" spans="1:68" ht="20.100000000000001" hidden="1" customHeight="1">
      <c r="A44" s="440" t="s">
        <v>140</v>
      </c>
      <c r="B44" s="441"/>
      <c r="C44" s="461" t="s">
        <v>141</v>
      </c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3"/>
      <c r="AC44" s="445" t="s">
        <v>142</v>
      </c>
      <c r="AD44" s="446"/>
      <c r="AE44" s="447"/>
      <c r="AF44" s="448"/>
      <c r="AG44" s="448"/>
      <c r="AH44" s="449"/>
      <c r="AI44" s="447"/>
      <c r="AJ44" s="448"/>
      <c r="AK44" s="448"/>
      <c r="AL44" s="449"/>
      <c r="AM44" s="447"/>
      <c r="AN44" s="448"/>
      <c r="AO44" s="448"/>
      <c r="AP44" s="449"/>
      <c r="AQ44" s="447"/>
      <c r="AR44" s="448"/>
      <c r="AS44" s="448"/>
      <c r="AT44" s="449"/>
      <c r="AU44" s="447"/>
      <c r="AV44" s="448"/>
      <c r="AW44" s="448"/>
      <c r="AX44" s="449"/>
      <c r="AY44" s="482" t="s">
        <v>34</v>
      </c>
      <c r="AZ44" s="483"/>
      <c r="BA44" s="483"/>
      <c r="BB44" s="484"/>
      <c r="BC44" s="447"/>
      <c r="BD44" s="448"/>
      <c r="BE44" s="448"/>
      <c r="BF44" s="449"/>
      <c r="BG44" s="482" t="s">
        <v>34</v>
      </c>
      <c r="BH44" s="483"/>
      <c r="BI44" s="483"/>
      <c r="BJ44" s="484"/>
      <c r="BK44" s="447"/>
      <c r="BL44" s="448"/>
      <c r="BM44" s="448"/>
      <c r="BN44" s="449"/>
      <c r="BO44" s="480" t="str">
        <f t="shared" si="0"/>
        <v>n.é.</v>
      </c>
      <c r="BP44" s="481"/>
    </row>
    <row r="45" spans="1:68" ht="20.100000000000001" hidden="1" customHeight="1">
      <c r="A45" s="440" t="s">
        <v>143</v>
      </c>
      <c r="B45" s="441"/>
      <c r="C45" s="461" t="s">
        <v>144</v>
      </c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3"/>
      <c r="AC45" s="445" t="s">
        <v>145</v>
      </c>
      <c r="AD45" s="446"/>
      <c r="AE45" s="447"/>
      <c r="AF45" s="448"/>
      <c r="AG45" s="448"/>
      <c r="AH45" s="449"/>
      <c r="AI45" s="447"/>
      <c r="AJ45" s="448"/>
      <c r="AK45" s="448"/>
      <c r="AL45" s="449"/>
      <c r="AM45" s="447"/>
      <c r="AN45" s="448"/>
      <c r="AO45" s="448"/>
      <c r="AP45" s="449"/>
      <c r="AQ45" s="447"/>
      <c r="AR45" s="448"/>
      <c r="AS45" s="448"/>
      <c r="AT45" s="449"/>
      <c r="AU45" s="447"/>
      <c r="AV45" s="448"/>
      <c r="AW45" s="448"/>
      <c r="AX45" s="449"/>
      <c r="AY45" s="482" t="s">
        <v>34</v>
      </c>
      <c r="AZ45" s="483"/>
      <c r="BA45" s="483"/>
      <c r="BB45" s="484"/>
      <c r="BC45" s="447"/>
      <c r="BD45" s="448"/>
      <c r="BE45" s="448"/>
      <c r="BF45" s="449"/>
      <c r="BG45" s="482" t="s">
        <v>34</v>
      </c>
      <c r="BH45" s="483"/>
      <c r="BI45" s="483"/>
      <c r="BJ45" s="484"/>
      <c r="BK45" s="447"/>
      <c r="BL45" s="448"/>
      <c r="BM45" s="448"/>
      <c r="BN45" s="449"/>
      <c r="BO45" s="480" t="str">
        <f t="shared" si="0"/>
        <v>n.é.</v>
      </c>
      <c r="BP45" s="481"/>
    </row>
    <row r="46" spans="1:68" ht="20.100000000000001" hidden="1" customHeight="1">
      <c r="A46" s="440" t="s">
        <v>146</v>
      </c>
      <c r="B46" s="441"/>
      <c r="C46" s="461" t="s">
        <v>147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3"/>
      <c r="AC46" s="445" t="s">
        <v>148</v>
      </c>
      <c r="AD46" s="446"/>
      <c r="AE46" s="447"/>
      <c r="AF46" s="448"/>
      <c r="AG46" s="448"/>
      <c r="AH46" s="449"/>
      <c r="AI46" s="447"/>
      <c r="AJ46" s="448"/>
      <c r="AK46" s="448"/>
      <c r="AL46" s="449"/>
      <c r="AM46" s="447"/>
      <c r="AN46" s="448"/>
      <c r="AO46" s="448"/>
      <c r="AP46" s="449"/>
      <c r="AQ46" s="447"/>
      <c r="AR46" s="448"/>
      <c r="AS46" s="448"/>
      <c r="AT46" s="449"/>
      <c r="AU46" s="447"/>
      <c r="AV46" s="448"/>
      <c r="AW46" s="448"/>
      <c r="AX46" s="449"/>
      <c r="AY46" s="482" t="s">
        <v>34</v>
      </c>
      <c r="AZ46" s="483"/>
      <c r="BA46" s="483"/>
      <c r="BB46" s="484"/>
      <c r="BC46" s="447"/>
      <c r="BD46" s="448"/>
      <c r="BE46" s="448"/>
      <c r="BF46" s="449"/>
      <c r="BG46" s="482" t="s">
        <v>34</v>
      </c>
      <c r="BH46" s="483"/>
      <c r="BI46" s="483"/>
      <c r="BJ46" s="484"/>
      <c r="BK46" s="447"/>
      <c r="BL46" s="448"/>
      <c r="BM46" s="448"/>
      <c r="BN46" s="449"/>
      <c r="BO46" s="480" t="str">
        <f t="shared" si="0"/>
        <v>n.é.</v>
      </c>
      <c r="BP46" s="481"/>
    </row>
    <row r="47" spans="1:68" ht="20.100000000000001" hidden="1" customHeight="1">
      <c r="A47" s="440" t="s">
        <v>149</v>
      </c>
      <c r="B47" s="441"/>
      <c r="C47" s="461" t="s">
        <v>150</v>
      </c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3"/>
      <c r="AC47" s="445" t="s">
        <v>151</v>
      </c>
      <c r="AD47" s="446"/>
      <c r="AE47" s="447"/>
      <c r="AF47" s="448"/>
      <c r="AG47" s="448"/>
      <c r="AH47" s="449"/>
      <c r="AI47" s="447"/>
      <c r="AJ47" s="448"/>
      <c r="AK47" s="448"/>
      <c r="AL47" s="449"/>
      <c r="AM47" s="447"/>
      <c r="AN47" s="448"/>
      <c r="AO47" s="448"/>
      <c r="AP47" s="449"/>
      <c r="AQ47" s="447"/>
      <c r="AR47" s="448"/>
      <c r="AS47" s="448"/>
      <c r="AT47" s="449"/>
      <c r="AU47" s="447"/>
      <c r="AV47" s="448"/>
      <c r="AW47" s="448"/>
      <c r="AX47" s="449"/>
      <c r="AY47" s="482" t="s">
        <v>34</v>
      </c>
      <c r="AZ47" s="483"/>
      <c r="BA47" s="483"/>
      <c r="BB47" s="484"/>
      <c r="BC47" s="447"/>
      <c r="BD47" s="448"/>
      <c r="BE47" s="448"/>
      <c r="BF47" s="449"/>
      <c r="BG47" s="482" t="s">
        <v>34</v>
      </c>
      <c r="BH47" s="483"/>
      <c r="BI47" s="483"/>
      <c r="BJ47" s="484"/>
      <c r="BK47" s="447"/>
      <c r="BL47" s="448"/>
      <c r="BM47" s="448"/>
      <c r="BN47" s="449"/>
      <c r="BO47" s="480" t="str">
        <f t="shared" si="0"/>
        <v>n.é.</v>
      </c>
      <c r="BP47" s="481"/>
    </row>
    <row r="48" spans="1:68" ht="20.100000000000001" hidden="1" customHeight="1">
      <c r="A48" s="440" t="s">
        <v>152</v>
      </c>
      <c r="B48" s="441"/>
      <c r="C48" s="461" t="s">
        <v>153</v>
      </c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3"/>
      <c r="AC48" s="445" t="s">
        <v>154</v>
      </c>
      <c r="AD48" s="446"/>
      <c r="AE48" s="447"/>
      <c r="AF48" s="448"/>
      <c r="AG48" s="448"/>
      <c r="AH48" s="449"/>
      <c r="AI48" s="447"/>
      <c r="AJ48" s="448"/>
      <c r="AK48" s="448"/>
      <c r="AL48" s="449"/>
      <c r="AM48" s="447"/>
      <c r="AN48" s="448"/>
      <c r="AO48" s="448"/>
      <c r="AP48" s="449"/>
      <c r="AQ48" s="447"/>
      <c r="AR48" s="448"/>
      <c r="AS48" s="448"/>
      <c r="AT48" s="449"/>
      <c r="AU48" s="447"/>
      <c r="AV48" s="448"/>
      <c r="AW48" s="448"/>
      <c r="AX48" s="449"/>
      <c r="AY48" s="482" t="s">
        <v>34</v>
      </c>
      <c r="AZ48" s="483"/>
      <c r="BA48" s="483"/>
      <c r="BB48" s="484"/>
      <c r="BC48" s="447"/>
      <c r="BD48" s="448"/>
      <c r="BE48" s="448"/>
      <c r="BF48" s="449"/>
      <c r="BG48" s="482" t="s">
        <v>34</v>
      </c>
      <c r="BH48" s="483"/>
      <c r="BI48" s="483"/>
      <c r="BJ48" s="484"/>
      <c r="BK48" s="447"/>
      <c r="BL48" s="448"/>
      <c r="BM48" s="448"/>
      <c r="BN48" s="449"/>
      <c r="BO48" s="480" t="str">
        <f t="shared" si="0"/>
        <v>n.é.</v>
      </c>
      <c r="BP48" s="481"/>
    </row>
    <row r="49" spans="1:68" ht="20.100000000000001" hidden="1" customHeight="1">
      <c r="A49" s="440" t="s">
        <v>155</v>
      </c>
      <c r="B49" s="441"/>
      <c r="C49" s="461" t="s">
        <v>156</v>
      </c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3"/>
      <c r="AC49" s="445" t="s">
        <v>157</v>
      </c>
      <c r="AD49" s="446"/>
      <c r="AE49" s="447"/>
      <c r="AF49" s="448"/>
      <c r="AG49" s="448"/>
      <c r="AH49" s="449"/>
      <c r="AI49" s="447"/>
      <c r="AJ49" s="448"/>
      <c r="AK49" s="448"/>
      <c r="AL49" s="449"/>
      <c r="AM49" s="447"/>
      <c r="AN49" s="448"/>
      <c r="AO49" s="448"/>
      <c r="AP49" s="449"/>
      <c r="AQ49" s="447"/>
      <c r="AR49" s="448"/>
      <c r="AS49" s="448"/>
      <c r="AT49" s="449"/>
      <c r="AU49" s="447"/>
      <c r="AV49" s="448"/>
      <c r="AW49" s="448"/>
      <c r="AX49" s="449"/>
      <c r="AY49" s="482" t="s">
        <v>34</v>
      </c>
      <c r="AZ49" s="483"/>
      <c r="BA49" s="483"/>
      <c r="BB49" s="484"/>
      <c r="BC49" s="447"/>
      <c r="BD49" s="448"/>
      <c r="BE49" s="448"/>
      <c r="BF49" s="449"/>
      <c r="BG49" s="482" t="s">
        <v>34</v>
      </c>
      <c r="BH49" s="483"/>
      <c r="BI49" s="483"/>
      <c r="BJ49" s="484"/>
      <c r="BK49" s="447"/>
      <c r="BL49" s="448"/>
      <c r="BM49" s="448"/>
      <c r="BN49" s="449"/>
      <c r="BO49" s="480" t="str">
        <f t="shared" si="0"/>
        <v>n.é.</v>
      </c>
      <c r="BP49" s="481"/>
    </row>
    <row r="50" spans="1:68" ht="20.100000000000001" hidden="1" customHeight="1">
      <c r="A50" s="440" t="s">
        <v>158</v>
      </c>
      <c r="B50" s="441"/>
      <c r="C50" s="461" t="s">
        <v>159</v>
      </c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3"/>
      <c r="AC50" s="445" t="s">
        <v>160</v>
      </c>
      <c r="AD50" s="446"/>
      <c r="AE50" s="447"/>
      <c r="AF50" s="448"/>
      <c r="AG50" s="448"/>
      <c r="AH50" s="449"/>
      <c r="AI50" s="447"/>
      <c r="AJ50" s="448"/>
      <c r="AK50" s="448"/>
      <c r="AL50" s="449"/>
      <c r="AM50" s="447"/>
      <c r="AN50" s="448"/>
      <c r="AO50" s="448"/>
      <c r="AP50" s="449"/>
      <c r="AQ50" s="447"/>
      <c r="AR50" s="448"/>
      <c r="AS50" s="448"/>
      <c r="AT50" s="449"/>
      <c r="AU50" s="447"/>
      <c r="AV50" s="448"/>
      <c r="AW50" s="448"/>
      <c r="AX50" s="449"/>
      <c r="AY50" s="482" t="s">
        <v>34</v>
      </c>
      <c r="AZ50" s="483"/>
      <c r="BA50" s="483"/>
      <c r="BB50" s="484"/>
      <c r="BC50" s="447"/>
      <c r="BD50" s="448"/>
      <c r="BE50" s="448"/>
      <c r="BF50" s="449"/>
      <c r="BG50" s="482" t="s">
        <v>34</v>
      </c>
      <c r="BH50" s="483"/>
      <c r="BI50" s="483"/>
      <c r="BJ50" s="484"/>
      <c r="BK50" s="447"/>
      <c r="BL50" s="448"/>
      <c r="BM50" s="448"/>
      <c r="BN50" s="449"/>
      <c r="BO50" s="480" t="str">
        <f t="shared" si="0"/>
        <v>n.é.</v>
      </c>
      <c r="BP50" s="481"/>
    </row>
    <row r="51" spans="1:68" ht="20.100000000000001" hidden="1" customHeight="1">
      <c r="A51" s="440" t="s">
        <v>161</v>
      </c>
      <c r="B51" s="441"/>
      <c r="C51" s="461" t="s">
        <v>162</v>
      </c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3"/>
      <c r="AC51" s="445" t="s">
        <v>163</v>
      </c>
      <c r="AD51" s="446"/>
      <c r="AE51" s="447"/>
      <c r="AF51" s="448"/>
      <c r="AG51" s="448"/>
      <c r="AH51" s="449"/>
      <c r="AI51" s="447"/>
      <c r="AJ51" s="448"/>
      <c r="AK51" s="448"/>
      <c r="AL51" s="449"/>
      <c r="AM51" s="447"/>
      <c r="AN51" s="448"/>
      <c r="AO51" s="448"/>
      <c r="AP51" s="449"/>
      <c r="AQ51" s="447"/>
      <c r="AR51" s="448"/>
      <c r="AS51" s="448"/>
      <c r="AT51" s="449"/>
      <c r="AU51" s="447"/>
      <c r="AV51" s="448"/>
      <c r="AW51" s="448"/>
      <c r="AX51" s="449"/>
      <c r="AY51" s="482" t="s">
        <v>34</v>
      </c>
      <c r="AZ51" s="483"/>
      <c r="BA51" s="483"/>
      <c r="BB51" s="484"/>
      <c r="BC51" s="447"/>
      <c r="BD51" s="448"/>
      <c r="BE51" s="448"/>
      <c r="BF51" s="449"/>
      <c r="BG51" s="482" t="s">
        <v>34</v>
      </c>
      <c r="BH51" s="483"/>
      <c r="BI51" s="483"/>
      <c r="BJ51" s="484"/>
      <c r="BK51" s="447"/>
      <c r="BL51" s="448"/>
      <c r="BM51" s="448"/>
      <c r="BN51" s="449"/>
      <c r="BO51" s="480" t="str">
        <f t="shared" si="0"/>
        <v>n.é.</v>
      </c>
      <c r="BP51" s="481"/>
    </row>
    <row r="52" spans="1:68" s="3" customFormat="1" ht="20.100000000000001" customHeight="1">
      <c r="A52" s="465" t="s">
        <v>164</v>
      </c>
      <c r="B52" s="466"/>
      <c r="C52" s="467" t="s">
        <v>165</v>
      </c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9"/>
      <c r="AC52" s="470" t="s">
        <v>166</v>
      </c>
      <c r="AD52" s="471"/>
      <c r="AE52" s="472">
        <f t="shared" si="1"/>
        <v>0</v>
      </c>
      <c r="AF52" s="473"/>
      <c r="AG52" s="473"/>
      <c r="AH52" s="474"/>
      <c r="AI52" s="472">
        <f t="shared" ref="AI52" si="36">SUM(AI41:AL51)</f>
        <v>0</v>
      </c>
      <c r="AJ52" s="473"/>
      <c r="AK52" s="473"/>
      <c r="AL52" s="474"/>
      <c r="AM52" s="472">
        <f t="shared" ref="AM52" si="37">SUM(AM41:AP51)</f>
        <v>0</v>
      </c>
      <c r="AN52" s="473"/>
      <c r="AO52" s="473"/>
      <c r="AP52" s="474"/>
      <c r="AQ52" s="472">
        <v>800001</v>
      </c>
      <c r="AR52" s="473"/>
      <c r="AS52" s="473"/>
      <c r="AT52" s="474"/>
      <c r="AU52" s="472">
        <f>AU41+AU42+AU43+AU44+AU45+AU46+AU47+AU48+AU49+AU51+AU50</f>
        <v>0</v>
      </c>
      <c r="AV52" s="473"/>
      <c r="AW52" s="473"/>
      <c r="AX52" s="474"/>
      <c r="AY52" s="475" t="s">
        <v>34</v>
      </c>
      <c r="AZ52" s="476"/>
      <c r="BA52" s="476"/>
      <c r="BB52" s="477"/>
      <c r="BC52" s="472">
        <f t="shared" ref="BC52" si="38">BC41+BC42+BC43+BC44+BC45+BC46+BC47+BC48+BC49+BC51</f>
        <v>0</v>
      </c>
      <c r="BD52" s="473"/>
      <c r="BE52" s="473"/>
      <c r="BF52" s="474"/>
      <c r="BG52" s="475" t="s">
        <v>34</v>
      </c>
      <c r="BH52" s="476"/>
      <c r="BI52" s="476"/>
      <c r="BJ52" s="477"/>
      <c r="BK52" s="472">
        <v>800001</v>
      </c>
      <c r="BL52" s="473"/>
      <c r="BM52" s="473"/>
      <c r="BN52" s="474"/>
      <c r="BO52" s="485">
        <f t="shared" si="0"/>
        <v>1</v>
      </c>
      <c r="BP52" s="486"/>
    </row>
    <row r="53" spans="1:68" ht="20.100000000000001" hidden="1" customHeight="1">
      <c r="A53" s="440" t="s">
        <v>167</v>
      </c>
      <c r="B53" s="441"/>
      <c r="C53" s="461" t="s">
        <v>168</v>
      </c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3"/>
      <c r="AC53" s="445" t="s">
        <v>169</v>
      </c>
      <c r="AD53" s="446"/>
      <c r="AE53" s="447"/>
      <c r="AF53" s="448"/>
      <c r="AG53" s="448"/>
      <c r="AH53" s="449"/>
      <c r="AI53" s="447"/>
      <c r="AJ53" s="448"/>
      <c r="AK53" s="448"/>
      <c r="AL53" s="449"/>
      <c r="AM53" s="447"/>
      <c r="AN53" s="448"/>
      <c r="AO53" s="448"/>
      <c r="AP53" s="449"/>
      <c r="AQ53" s="447"/>
      <c r="AR53" s="448"/>
      <c r="AS53" s="448"/>
      <c r="AT53" s="449"/>
      <c r="AU53" s="447"/>
      <c r="AV53" s="448"/>
      <c r="AW53" s="448"/>
      <c r="AX53" s="449"/>
      <c r="AY53" s="482" t="s">
        <v>34</v>
      </c>
      <c r="AZ53" s="483"/>
      <c r="BA53" s="483"/>
      <c r="BB53" s="484"/>
      <c r="BC53" s="447"/>
      <c r="BD53" s="448"/>
      <c r="BE53" s="448"/>
      <c r="BF53" s="449"/>
      <c r="BG53" s="482" t="s">
        <v>34</v>
      </c>
      <c r="BH53" s="483"/>
      <c r="BI53" s="483"/>
      <c r="BJ53" s="484"/>
      <c r="BK53" s="447"/>
      <c r="BL53" s="448"/>
      <c r="BM53" s="448"/>
      <c r="BN53" s="449"/>
      <c r="BO53" s="480" t="str">
        <f t="shared" si="0"/>
        <v>n.é.</v>
      </c>
      <c r="BP53" s="481"/>
    </row>
    <row r="54" spans="1:68" ht="20.100000000000001" hidden="1" customHeight="1">
      <c r="A54" s="440" t="s">
        <v>170</v>
      </c>
      <c r="B54" s="441"/>
      <c r="C54" s="461" t="s">
        <v>171</v>
      </c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3"/>
      <c r="AC54" s="445" t="s">
        <v>172</v>
      </c>
      <c r="AD54" s="446"/>
      <c r="AE54" s="447"/>
      <c r="AF54" s="448"/>
      <c r="AG54" s="448"/>
      <c r="AH54" s="449"/>
      <c r="AI54" s="447"/>
      <c r="AJ54" s="448"/>
      <c r="AK54" s="448"/>
      <c r="AL54" s="449"/>
      <c r="AM54" s="447"/>
      <c r="AN54" s="448"/>
      <c r="AO54" s="448"/>
      <c r="AP54" s="449"/>
      <c r="AQ54" s="447"/>
      <c r="AR54" s="448"/>
      <c r="AS54" s="448"/>
      <c r="AT54" s="449"/>
      <c r="AU54" s="447"/>
      <c r="AV54" s="448"/>
      <c r="AW54" s="448"/>
      <c r="AX54" s="449"/>
      <c r="AY54" s="482" t="s">
        <v>34</v>
      </c>
      <c r="AZ54" s="483"/>
      <c r="BA54" s="483"/>
      <c r="BB54" s="484"/>
      <c r="BC54" s="447"/>
      <c r="BD54" s="448"/>
      <c r="BE54" s="448"/>
      <c r="BF54" s="449"/>
      <c r="BG54" s="482" t="s">
        <v>34</v>
      </c>
      <c r="BH54" s="483"/>
      <c r="BI54" s="483"/>
      <c r="BJ54" s="484"/>
      <c r="BK54" s="447"/>
      <c r="BL54" s="448"/>
      <c r="BM54" s="448"/>
      <c r="BN54" s="449"/>
      <c r="BO54" s="480" t="str">
        <f t="shared" si="0"/>
        <v>n.é.</v>
      </c>
      <c r="BP54" s="481"/>
    </row>
    <row r="55" spans="1:68" ht="20.100000000000001" hidden="1" customHeight="1">
      <c r="A55" s="440" t="s">
        <v>173</v>
      </c>
      <c r="B55" s="441"/>
      <c r="C55" s="461" t="s">
        <v>174</v>
      </c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3"/>
      <c r="AC55" s="445" t="s">
        <v>175</v>
      </c>
      <c r="AD55" s="446"/>
      <c r="AE55" s="447"/>
      <c r="AF55" s="448"/>
      <c r="AG55" s="448"/>
      <c r="AH55" s="449"/>
      <c r="AI55" s="447"/>
      <c r="AJ55" s="448"/>
      <c r="AK55" s="448"/>
      <c r="AL55" s="449"/>
      <c r="AM55" s="447"/>
      <c r="AN55" s="448"/>
      <c r="AO55" s="448"/>
      <c r="AP55" s="449"/>
      <c r="AQ55" s="447"/>
      <c r="AR55" s="448"/>
      <c r="AS55" s="448"/>
      <c r="AT55" s="449"/>
      <c r="AU55" s="447"/>
      <c r="AV55" s="448"/>
      <c r="AW55" s="448"/>
      <c r="AX55" s="449"/>
      <c r="AY55" s="482" t="s">
        <v>34</v>
      </c>
      <c r="AZ55" s="483"/>
      <c r="BA55" s="483"/>
      <c r="BB55" s="484"/>
      <c r="BC55" s="447"/>
      <c r="BD55" s="448"/>
      <c r="BE55" s="448"/>
      <c r="BF55" s="449"/>
      <c r="BG55" s="482" t="s">
        <v>34</v>
      </c>
      <c r="BH55" s="483"/>
      <c r="BI55" s="483"/>
      <c r="BJ55" s="484"/>
      <c r="BK55" s="447"/>
      <c r="BL55" s="448"/>
      <c r="BM55" s="448"/>
      <c r="BN55" s="449"/>
      <c r="BO55" s="480" t="str">
        <f t="shared" si="0"/>
        <v>n.é.</v>
      </c>
      <c r="BP55" s="481"/>
    </row>
    <row r="56" spans="1:68" ht="20.100000000000001" hidden="1" customHeight="1">
      <c r="A56" s="440" t="s">
        <v>176</v>
      </c>
      <c r="B56" s="441"/>
      <c r="C56" s="461" t="s">
        <v>177</v>
      </c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3"/>
      <c r="AC56" s="445" t="s">
        <v>178</v>
      </c>
      <c r="AD56" s="446"/>
      <c r="AE56" s="447"/>
      <c r="AF56" s="448"/>
      <c r="AG56" s="448"/>
      <c r="AH56" s="449"/>
      <c r="AI56" s="447"/>
      <c r="AJ56" s="448"/>
      <c r="AK56" s="448"/>
      <c r="AL56" s="449"/>
      <c r="AM56" s="447"/>
      <c r="AN56" s="448"/>
      <c r="AO56" s="448"/>
      <c r="AP56" s="449"/>
      <c r="AQ56" s="447"/>
      <c r="AR56" s="448"/>
      <c r="AS56" s="448"/>
      <c r="AT56" s="449"/>
      <c r="AU56" s="447"/>
      <c r="AV56" s="448"/>
      <c r="AW56" s="448"/>
      <c r="AX56" s="449"/>
      <c r="AY56" s="482" t="s">
        <v>34</v>
      </c>
      <c r="AZ56" s="483"/>
      <c r="BA56" s="483"/>
      <c r="BB56" s="484"/>
      <c r="BC56" s="447"/>
      <c r="BD56" s="448"/>
      <c r="BE56" s="448"/>
      <c r="BF56" s="449"/>
      <c r="BG56" s="482" t="s">
        <v>34</v>
      </c>
      <c r="BH56" s="483"/>
      <c r="BI56" s="483"/>
      <c r="BJ56" s="484"/>
      <c r="BK56" s="447"/>
      <c r="BL56" s="448"/>
      <c r="BM56" s="448"/>
      <c r="BN56" s="449"/>
      <c r="BO56" s="480" t="str">
        <f t="shared" si="0"/>
        <v>n.é.</v>
      </c>
      <c r="BP56" s="481"/>
    </row>
    <row r="57" spans="1:68" ht="20.100000000000001" hidden="1" customHeight="1">
      <c r="A57" s="440" t="s">
        <v>179</v>
      </c>
      <c r="B57" s="441"/>
      <c r="C57" s="461" t="s">
        <v>180</v>
      </c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3"/>
      <c r="AC57" s="445" t="s">
        <v>181</v>
      </c>
      <c r="AD57" s="446"/>
      <c r="AE57" s="447"/>
      <c r="AF57" s="448"/>
      <c r="AG57" s="448"/>
      <c r="AH57" s="449"/>
      <c r="AI57" s="447"/>
      <c r="AJ57" s="448"/>
      <c r="AK57" s="448"/>
      <c r="AL57" s="449"/>
      <c r="AM57" s="447"/>
      <c r="AN57" s="448"/>
      <c r="AO57" s="448"/>
      <c r="AP57" s="449"/>
      <c r="AQ57" s="447"/>
      <c r="AR57" s="448"/>
      <c r="AS57" s="448"/>
      <c r="AT57" s="449"/>
      <c r="AU57" s="447"/>
      <c r="AV57" s="448"/>
      <c r="AW57" s="448"/>
      <c r="AX57" s="449"/>
      <c r="AY57" s="482" t="s">
        <v>34</v>
      </c>
      <c r="AZ57" s="483"/>
      <c r="BA57" s="483"/>
      <c r="BB57" s="484"/>
      <c r="BC57" s="447"/>
      <c r="BD57" s="448"/>
      <c r="BE57" s="448"/>
      <c r="BF57" s="449"/>
      <c r="BG57" s="482" t="s">
        <v>34</v>
      </c>
      <c r="BH57" s="483"/>
      <c r="BI57" s="483"/>
      <c r="BJ57" s="484"/>
      <c r="BK57" s="447"/>
      <c r="BL57" s="448"/>
      <c r="BM57" s="448"/>
      <c r="BN57" s="449"/>
      <c r="BO57" s="480" t="str">
        <f t="shared" si="0"/>
        <v>n.é.</v>
      </c>
      <c r="BP57" s="481"/>
    </row>
    <row r="58" spans="1:68" s="3" customFormat="1" ht="20.100000000000001" customHeight="1">
      <c r="A58" s="465" t="s">
        <v>182</v>
      </c>
      <c r="B58" s="466"/>
      <c r="C58" s="467" t="s">
        <v>183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9"/>
      <c r="AC58" s="470" t="s">
        <v>184</v>
      </c>
      <c r="AD58" s="471"/>
      <c r="AE58" s="472">
        <f t="shared" si="1"/>
        <v>0</v>
      </c>
      <c r="AF58" s="473"/>
      <c r="AG58" s="473"/>
      <c r="AH58" s="474"/>
      <c r="AI58" s="472">
        <f t="shared" ref="AI58" si="39">SUM(AI53:AL57)</f>
        <v>0</v>
      </c>
      <c r="AJ58" s="473"/>
      <c r="AK58" s="473"/>
      <c r="AL58" s="474"/>
      <c r="AM58" s="472">
        <f t="shared" ref="AM58" si="40">SUM(AM53:AP57)</f>
        <v>0</v>
      </c>
      <c r="AN58" s="473"/>
      <c r="AO58" s="473"/>
      <c r="AP58" s="474"/>
      <c r="AQ58" s="472">
        <f t="shared" ref="AQ58" si="41">SUM(AQ53:AT57)</f>
        <v>0</v>
      </c>
      <c r="AR58" s="473"/>
      <c r="AS58" s="473"/>
      <c r="AT58" s="474"/>
      <c r="AU58" s="472">
        <f t="shared" ref="AU58" si="42">SUM(AU53:AX57)</f>
        <v>0</v>
      </c>
      <c r="AV58" s="473"/>
      <c r="AW58" s="473"/>
      <c r="AX58" s="474"/>
      <c r="AY58" s="475" t="s">
        <v>34</v>
      </c>
      <c r="AZ58" s="476"/>
      <c r="BA58" s="476"/>
      <c r="BB58" s="477"/>
      <c r="BC58" s="472">
        <f t="shared" ref="BC58" si="43">SUM(BC53:BF57)</f>
        <v>0</v>
      </c>
      <c r="BD58" s="473"/>
      <c r="BE58" s="473"/>
      <c r="BF58" s="474"/>
      <c r="BG58" s="475" t="s">
        <v>34</v>
      </c>
      <c r="BH58" s="476"/>
      <c r="BI58" s="476"/>
      <c r="BJ58" s="477"/>
      <c r="BK58" s="472">
        <f t="shared" ref="BK58" si="44">SUM(BK53:BN57)</f>
        <v>0</v>
      </c>
      <c r="BL58" s="473"/>
      <c r="BM58" s="473"/>
      <c r="BN58" s="474"/>
      <c r="BO58" s="485" t="str">
        <f t="shared" si="0"/>
        <v>n.é.</v>
      </c>
      <c r="BP58" s="486"/>
    </row>
    <row r="59" spans="1:68" ht="20.100000000000001" hidden="1" customHeight="1">
      <c r="A59" s="440" t="s">
        <v>185</v>
      </c>
      <c r="B59" s="441"/>
      <c r="C59" s="461" t="s">
        <v>186</v>
      </c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3"/>
      <c r="AC59" s="445" t="s">
        <v>187</v>
      </c>
      <c r="AD59" s="446"/>
      <c r="AE59" s="447"/>
      <c r="AF59" s="448"/>
      <c r="AG59" s="448"/>
      <c r="AH59" s="449"/>
      <c r="AI59" s="447"/>
      <c r="AJ59" s="448"/>
      <c r="AK59" s="448"/>
      <c r="AL59" s="449"/>
      <c r="AM59" s="447"/>
      <c r="AN59" s="448"/>
      <c r="AO59" s="448"/>
      <c r="AP59" s="449"/>
      <c r="AQ59" s="447"/>
      <c r="AR59" s="448"/>
      <c r="AS59" s="448"/>
      <c r="AT59" s="449"/>
      <c r="AU59" s="447"/>
      <c r="AV59" s="448"/>
      <c r="AW59" s="448"/>
      <c r="AX59" s="449"/>
      <c r="AY59" s="482" t="s">
        <v>34</v>
      </c>
      <c r="AZ59" s="483"/>
      <c r="BA59" s="483"/>
      <c r="BB59" s="484"/>
      <c r="BC59" s="447"/>
      <c r="BD59" s="448"/>
      <c r="BE59" s="448"/>
      <c r="BF59" s="449"/>
      <c r="BG59" s="482" t="s">
        <v>34</v>
      </c>
      <c r="BH59" s="483"/>
      <c r="BI59" s="483"/>
      <c r="BJ59" s="484"/>
      <c r="BK59" s="447"/>
      <c r="BL59" s="448"/>
      <c r="BM59" s="448"/>
      <c r="BN59" s="449"/>
      <c r="BO59" s="480" t="str">
        <f t="shared" si="0"/>
        <v>n.é.</v>
      </c>
      <c r="BP59" s="481"/>
    </row>
    <row r="60" spans="1:68" ht="20.100000000000001" hidden="1" customHeight="1">
      <c r="A60" s="440" t="s">
        <v>188</v>
      </c>
      <c r="B60" s="441"/>
      <c r="C60" s="461" t="s">
        <v>189</v>
      </c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3"/>
      <c r="AC60" s="445" t="s">
        <v>190</v>
      </c>
      <c r="AD60" s="446"/>
      <c r="AE60" s="447"/>
      <c r="AF60" s="448"/>
      <c r="AG60" s="448"/>
      <c r="AH60" s="449"/>
      <c r="AI60" s="447"/>
      <c r="AJ60" s="448"/>
      <c r="AK60" s="448"/>
      <c r="AL60" s="449"/>
      <c r="AM60" s="447"/>
      <c r="AN60" s="448"/>
      <c r="AO60" s="448"/>
      <c r="AP60" s="449"/>
      <c r="AQ60" s="447"/>
      <c r="AR60" s="448"/>
      <c r="AS60" s="448"/>
      <c r="AT60" s="449"/>
      <c r="AU60" s="447"/>
      <c r="AV60" s="448"/>
      <c r="AW60" s="448"/>
      <c r="AX60" s="449"/>
      <c r="AY60" s="482" t="s">
        <v>34</v>
      </c>
      <c r="AZ60" s="483"/>
      <c r="BA60" s="483"/>
      <c r="BB60" s="484"/>
      <c r="BC60" s="447"/>
      <c r="BD60" s="448"/>
      <c r="BE60" s="448"/>
      <c r="BF60" s="449"/>
      <c r="BG60" s="482" t="s">
        <v>34</v>
      </c>
      <c r="BH60" s="483"/>
      <c r="BI60" s="483"/>
      <c r="BJ60" s="484"/>
      <c r="BK60" s="447"/>
      <c r="BL60" s="448"/>
      <c r="BM60" s="448"/>
      <c r="BN60" s="449"/>
      <c r="BO60" s="480" t="str">
        <f t="shared" si="0"/>
        <v>n.é.</v>
      </c>
      <c r="BP60" s="481"/>
    </row>
    <row r="61" spans="1:68" ht="20.100000000000001" hidden="1" customHeight="1">
      <c r="A61" s="440" t="s">
        <v>191</v>
      </c>
      <c r="B61" s="441"/>
      <c r="C61" s="461" t="s">
        <v>192</v>
      </c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3"/>
      <c r="AC61" s="445" t="s">
        <v>193</v>
      </c>
      <c r="AD61" s="446"/>
      <c r="AE61" s="447"/>
      <c r="AF61" s="448"/>
      <c r="AG61" s="448"/>
      <c r="AH61" s="449"/>
      <c r="AI61" s="447"/>
      <c r="AJ61" s="448"/>
      <c r="AK61" s="448"/>
      <c r="AL61" s="449"/>
      <c r="AM61" s="447"/>
      <c r="AN61" s="448"/>
      <c r="AO61" s="448"/>
      <c r="AP61" s="449"/>
      <c r="AQ61" s="447"/>
      <c r="AR61" s="448"/>
      <c r="AS61" s="448"/>
      <c r="AT61" s="449"/>
      <c r="AU61" s="447"/>
      <c r="AV61" s="448"/>
      <c r="AW61" s="448"/>
      <c r="AX61" s="449"/>
      <c r="AY61" s="482" t="s">
        <v>34</v>
      </c>
      <c r="AZ61" s="483"/>
      <c r="BA61" s="483"/>
      <c r="BB61" s="484"/>
      <c r="BC61" s="447"/>
      <c r="BD61" s="448"/>
      <c r="BE61" s="448"/>
      <c r="BF61" s="449"/>
      <c r="BG61" s="482" t="s">
        <v>34</v>
      </c>
      <c r="BH61" s="483"/>
      <c r="BI61" s="483"/>
      <c r="BJ61" s="484"/>
      <c r="BK61" s="447"/>
      <c r="BL61" s="448"/>
      <c r="BM61" s="448"/>
      <c r="BN61" s="449"/>
      <c r="BO61" s="480" t="str">
        <f t="shared" si="0"/>
        <v>n.é.</v>
      </c>
      <c r="BP61" s="481"/>
    </row>
    <row r="62" spans="1:68" ht="20.100000000000001" hidden="1" customHeight="1">
      <c r="A62" s="440" t="s">
        <v>194</v>
      </c>
      <c r="B62" s="441"/>
      <c r="C62" s="461" t="s">
        <v>195</v>
      </c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3"/>
      <c r="AC62" s="445" t="s">
        <v>196</v>
      </c>
      <c r="AD62" s="446"/>
      <c r="AE62" s="447"/>
      <c r="AF62" s="448"/>
      <c r="AG62" s="448"/>
      <c r="AH62" s="449"/>
      <c r="AI62" s="447"/>
      <c r="AJ62" s="448"/>
      <c r="AK62" s="448"/>
      <c r="AL62" s="449"/>
      <c r="AM62" s="447"/>
      <c r="AN62" s="448"/>
      <c r="AO62" s="448"/>
      <c r="AP62" s="449"/>
      <c r="AQ62" s="447"/>
      <c r="AR62" s="448"/>
      <c r="AS62" s="448"/>
      <c r="AT62" s="449"/>
      <c r="AU62" s="447"/>
      <c r="AV62" s="448"/>
      <c r="AW62" s="448"/>
      <c r="AX62" s="449"/>
      <c r="AY62" s="482" t="s">
        <v>34</v>
      </c>
      <c r="AZ62" s="483"/>
      <c r="BA62" s="483"/>
      <c r="BB62" s="484"/>
      <c r="BC62" s="447"/>
      <c r="BD62" s="448"/>
      <c r="BE62" s="448"/>
      <c r="BF62" s="449"/>
      <c r="BG62" s="482" t="s">
        <v>34</v>
      </c>
      <c r="BH62" s="483"/>
      <c r="BI62" s="483"/>
      <c r="BJ62" s="484"/>
      <c r="BK62" s="447"/>
      <c r="BL62" s="448"/>
      <c r="BM62" s="448"/>
      <c r="BN62" s="449"/>
      <c r="BO62" s="480" t="str">
        <f t="shared" si="0"/>
        <v>n.é.</v>
      </c>
      <c r="BP62" s="481"/>
    </row>
    <row r="63" spans="1:68" ht="20.100000000000001" hidden="1" customHeight="1">
      <c r="A63" s="440" t="s">
        <v>197</v>
      </c>
      <c r="B63" s="441"/>
      <c r="C63" s="461" t="s">
        <v>198</v>
      </c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3"/>
      <c r="AC63" s="445" t="s">
        <v>199</v>
      </c>
      <c r="AD63" s="446"/>
      <c r="AE63" s="447"/>
      <c r="AF63" s="448"/>
      <c r="AG63" s="448"/>
      <c r="AH63" s="449"/>
      <c r="AI63" s="447"/>
      <c r="AJ63" s="448"/>
      <c r="AK63" s="448"/>
      <c r="AL63" s="449"/>
      <c r="AM63" s="447"/>
      <c r="AN63" s="448"/>
      <c r="AO63" s="448"/>
      <c r="AP63" s="449"/>
      <c r="AQ63" s="447"/>
      <c r="AR63" s="448"/>
      <c r="AS63" s="448"/>
      <c r="AT63" s="449"/>
      <c r="AU63" s="447"/>
      <c r="AV63" s="448"/>
      <c r="AW63" s="448"/>
      <c r="AX63" s="449"/>
      <c r="AY63" s="482" t="s">
        <v>34</v>
      </c>
      <c r="AZ63" s="483"/>
      <c r="BA63" s="483"/>
      <c r="BB63" s="484"/>
      <c r="BC63" s="447"/>
      <c r="BD63" s="448"/>
      <c r="BE63" s="448"/>
      <c r="BF63" s="449"/>
      <c r="BG63" s="482" t="s">
        <v>34</v>
      </c>
      <c r="BH63" s="483"/>
      <c r="BI63" s="483"/>
      <c r="BJ63" s="484"/>
      <c r="BK63" s="447"/>
      <c r="BL63" s="448"/>
      <c r="BM63" s="448"/>
      <c r="BN63" s="449"/>
      <c r="BO63" s="480" t="str">
        <f t="shared" si="0"/>
        <v>n.é.</v>
      </c>
      <c r="BP63" s="481"/>
    </row>
    <row r="64" spans="1:68" s="3" customFormat="1" ht="20.100000000000001" customHeight="1">
      <c r="A64" s="465" t="s">
        <v>200</v>
      </c>
      <c r="B64" s="466"/>
      <c r="C64" s="467" t="s">
        <v>201</v>
      </c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9"/>
      <c r="AC64" s="470" t="s">
        <v>202</v>
      </c>
      <c r="AD64" s="471"/>
      <c r="AE64" s="472">
        <f t="shared" si="1"/>
        <v>0</v>
      </c>
      <c r="AF64" s="473"/>
      <c r="AG64" s="473"/>
      <c r="AH64" s="474"/>
      <c r="AI64" s="472">
        <f t="shared" ref="AI64" si="45">SUM(AI59:AL63)</f>
        <v>0</v>
      </c>
      <c r="AJ64" s="473"/>
      <c r="AK64" s="473"/>
      <c r="AL64" s="474"/>
      <c r="AM64" s="472">
        <f t="shared" ref="AM64" si="46">SUM(AM59:AP63)</f>
        <v>0</v>
      </c>
      <c r="AN64" s="473"/>
      <c r="AO64" s="473"/>
      <c r="AP64" s="474"/>
      <c r="AQ64" s="472">
        <f t="shared" ref="AQ64" si="47">SUM(AQ59:AT63)</f>
        <v>0</v>
      </c>
      <c r="AR64" s="473"/>
      <c r="AS64" s="473"/>
      <c r="AT64" s="474"/>
      <c r="AU64" s="472">
        <f t="shared" ref="AU64" si="48">SUM(AU59:AX63)</f>
        <v>0</v>
      </c>
      <c r="AV64" s="473"/>
      <c r="AW64" s="473"/>
      <c r="AX64" s="474"/>
      <c r="AY64" s="475" t="s">
        <v>34</v>
      </c>
      <c r="AZ64" s="476"/>
      <c r="BA64" s="476"/>
      <c r="BB64" s="477"/>
      <c r="BC64" s="472">
        <f t="shared" ref="BC64" si="49">SUM(BC59:BF63)</f>
        <v>0</v>
      </c>
      <c r="BD64" s="473"/>
      <c r="BE64" s="473"/>
      <c r="BF64" s="474"/>
      <c r="BG64" s="475" t="s">
        <v>34</v>
      </c>
      <c r="BH64" s="476"/>
      <c r="BI64" s="476"/>
      <c r="BJ64" s="477"/>
      <c r="BK64" s="472">
        <f t="shared" ref="BK64" si="50">SUM(BK59:BN63)</f>
        <v>0</v>
      </c>
      <c r="BL64" s="473"/>
      <c r="BM64" s="473"/>
      <c r="BN64" s="474"/>
      <c r="BO64" s="485" t="str">
        <f t="shared" si="0"/>
        <v>n.é.</v>
      </c>
      <c r="BP64" s="486"/>
    </row>
    <row r="65" spans="1:68" ht="20.100000000000001" hidden="1" customHeight="1">
      <c r="A65" s="440" t="s">
        <v>203</v>
      </c>
      <c r="B65" s="441"/>
      <c r="C65" s="461" t="s">
        <v>204</v>
      </c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3"/>
      <c r="AC65" s="445" t="s">
        <v>205</v>
      </c>
      <c r="AD65" s="446"/>
      <c r="AE65" s="447"/>
      <c r="AF65" s="448"/>
      <c r="AG65" s="448"/>
      <c r="AH65" s="449"/>
      <c r="AI65" s="447"/>
      <c r="AJ65" s="448"/>
      <c r="AK65" s="448"/>
      <c r="AL65" s="449"/>
      <c r="AM65" s="447"/>
      <c r="AN65" s="448"/>
      <c r="AO65" s="448"/>
      <c r="AP65" s="449"/>
      <c r="AQ65" s="447"/>
      <c r="AR65" s="448"/>
      <c r="AS65" s="448"/>
      <c r="AT65" s="449"/>
      <c r="AU65" s="447"/>
      <c r="AV65" s="448"/>
      <c r="AW65" s="448"/>
      <c r="AX65" s="449"/>
      <c r="AY65" s="482" t="s">
        <v>34</v>
      </c>
      <c r="AZ65" s="483"/>
      <c r="BA65" s="483"/>
      <c r="BB65" s="484"/>
      <c r="BC65" s="447"/>
      <c r="BD65" s="448"/>
      <c r="BE65" s="448"/>
      <c r="BF65" s="449"/>
      <c r="BG65" s="482" t="s">
        <v>34</v>
      </c>
      <c r="BH65" s="483"/>
      <c r="BI65" s="483"/>
      <c r="BJ65" s="484"/>
      <c r="BK65" s="447"/>
      <c r="BL65" s="448"/>
      <c r="BM65" s="448"/>
      <c r="BN65" s="449"/>
      <c r="BO65" s="480" t="str">
        <f t="shared" si="0"/>
        <v>n.é.</v>
      </c>
      <c r="BP65" s="481"/>
    </row>
    <row r="66" spans="1:68" ht="20.100000000000001" hidden="1" customHeight="1">
      <c r="A66" s="440" t="s">
        <v>206</v>
      </c>
      <c r="B66" s="441"/>
      <c r="C66" s="461" t="s">
        <v>207</v>
      </c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3"/>
      <c r="AC66" s="445" t="s">
        <v>208</v>
      </c>
      <c r="AD66" s="446"/>
      <c r="AE66" s="447"/>
      <c r="AF66" s="448"/>
      <c r="AG66" s="448"/>
      <c r="AH66" s="449"/>
      <c r="AI66" s="447"/>
      <c r="AJ66" s="448"/>
      <c r="AK66" s="448"/>
      <c r="AL66" s="449"/>
      <c r="AM66" s="447"/>
      <c r="AN66" s="448"/>
      <c r="AO66" s="448"/>
      <c r="AP66" s="449"/>
      <c r="AQ66" s="447"/>
      <c r="AR66" s="448"/>
      <c r="AS66" s="448"/>
      <c r="AT66" s="449"/>
      <c r="AU66" s="447"/>
      <c r="AV66" s="448"/>
      <c r="AW66" s="448"/>
      <c r="AX66" s="449"/>
      <c r="AY66" s="482" t="s">
        <v>34</v>
      </c>
      <c r="AZ66" s="483"/>
      <c r="BA66" s="483"/>
      <c r="BB66" s="484"/>
      <c r="BC66" s="447"/>
      <c r="BD66" s="448"/>
      <c r="BE66" s="448"/>
      <c r="BF66" s="449"/>
      <c r="BG66" s="482" t="s">
        <v>34</v>
      </c>
      <c r="BH66" s="483"/>
      <c r="BI66" s="483"/>
      <c r="BJ66" s="484"/>
      <c r="BK66" s="447"/>
      <c r="BL66" s="448"/>
      <c r="BM66" s="448"/>
      <c r="BN66" s="449"/>
      <c r="BO66" s="480" t="str">
        <f t="shared" si="0"/>
        <v>n.é.</v>
      </c>
      <c r="BP66" s="481"/>
    </row>
    <row r="67" spans="1:68" ht="20.100000000000001" hidden="1" customHeight="1">
      <c r="A67" s="440" t="s">
        <v>209</v>
      </c>
      <c r="B67" s="441"/>
      <c r="C67" s="461" t="s">
        <v>210</v>
      </c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3"/>
      <c r="AC67" s="445" t="s">
        <v>211</v>
      </c>
      <c r="AD67" s="446"/>
      <c r="AE67" s="447"/>
      <c r="AF67" s="448"/>
      <c r="AG67" s="448"/>
      <c r="AH67" s="449"/>
      <c r="AI67" s="447"/>
      <c r="AJ67" s="448"/>
      <c r="AK67" s="448"/>
      <c r="AL67" s="449"/>
      <c r="AM67" s="447"/>
      <c r="AN67" s="448"/>
      <c r="AO67" s="448"/>
      <c r="AP67" s="449"/>
      <c r="AQ67" s="447"/>
      <c r="AR67" s="448"/>
      <c r="AS67" s="448"/>
      <c r="AT67" s="449"/>
      <c r="AU67" s="447"/>
      <c r="AV67" s="448"/>
      <c r="AW67" s="448"/>
      <c r="AX67" s="449"/>
      <c r="AY67" s="482" t="s">
        <v>34</v>
      </c>
      <c r="AZ67" s="483"/>
      <c r="BA67" s="483"/>
      <c r="BB67" s="484"/>
      <c r="BC67" s="447"/>
      <c r="BD67" s="448"/>
      <c r="BE67" s="448"/>
      <c r="BF67" s="449"/>
      <c r="BG67" s="482" t="s">
        <v>34</v>
      </c>
      <c r="BH67" s="483"/>
      <c r="BI67" s="483"/>
      <c r="BJ67" s="484"/>
      <c r="BK67" s="447"/>
      <c r="BL67" s="448"/>
      <c r="BM67" s="448"/>
      <c r="BN67" s="449"/>
      <c r="BO67" s="480" t="str">
        <f t="shared" si="0"/>
        <v>n.é.</v>
      </c>
      <c r="BP67" s="481"/>
    </row>
    <row r="68" spans="1:68" ht="20.100000000000001" hidden="1" customHeight="1">
      <c r="A68" s="440" t="s">
        <v>212</v>
      </c>
      <c r="B68" s="441"/>
      <c r="C68" s="461" t="s">
        <v>213</v>
      </c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3"/>
      <c r="AC68" s="445" t="s">
        <v>214</v>
      </c>
      <c r="AD68" s="446"/>
      <c r="AE68" s="447"/>
      <c r="AF68" s="448"/>
      <c r="AG68" s="448"/>
      <c r="AH68" s="449"/>
      <c r="AI68" s="447"/>
      <c r="AJ68" s="448"/>
      <c r="AK68" s="448"/>
      <c r="AL68" s="449"/>
      <c r="AM68" s="447"/>
      <c r="AN68" s="448"/>
      <c r="AO68" s="448"/>
      <c r="AP68" s="449"/>
      <c r="AQ68" s="447"/>
      <c r="AR68" s="448"/>
      <c r="AS68" s="448"/>
      <c r="AT68" s="449"/>
      <c r="AU68" s="447"/>
      <c r="AV68" s="448"/>
      <c r="AW68" s="448"/>
      <c r="AX68" s="449"/>
      <c r="AY68" s="482" t="s">
        <v>34</v>
      </c>
      <c r="AZ68" s="483"/>
      <c r="BA68" s="483"/>
      <c r="BB68" s="484"/>
      <c r="BC68" s="447"/>
      <c r="BD68" s="448"/>
      <c r="BE68" s="448"/>
      <c r="BF68" s="449"/>
      <c r="BG68" s="482" t="s">
        <v>34</v>
      </c>
      <c r="BH68" s="483"/>
      <c r="BI68" s="483"/>
      <c r="BJ68" s="484"/>
      <c r="BK68" s="447"/>
      <c r="BL68" s="448"/>
      <c r="BM68" s="448"/>
      <c r="BN68" s="449"/>
      <c r="BO68" s="480" t="str">
        <f t="shared" si="0"/>
        <v>n.é.</v>
      </c>
      <c r="BP68" s="481"/>
    </row>
    <row r="69" spans="1:68" ht="20.100000000000001" hidden="1" customHeight="1">
      <c r="A69" s="440" t="s">
        <v>215</v>
      </c>
      <c r="B69" s="441"/>
      <c r="C69" s="461" t="s">
        <v>216</v>
      </c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462"/>
      <c r="AA69" s="462"/>
      <c r="AB69" s="463"/>
      <c r="AC69" s="445" t="s">
        <v>217</v>
      </c>
      <c r="AD69" s="446"/>
      <c r="AE69" s="447"/>
      <c r="AF69" s="448"/>
      <c r="AG69" s="448"/>
      <c r="AH69" s="449"/>
      <c r="AI69" s="447"/>
      <c r="AJ69" s="448"/>
      <c r="AK69" s="448"/>
      <c r="AL69" s="449"/>
      <c r="AM69" s="447"/>
      <c r="AN69" s="448"/>
      <c r="AO69" s="448"/>
      <c r="AP69" s="449"/>
      <c r="AQ69" s="447"/>
      <c r="AR69" s="448"/>
      <c r="AS69" s="448"/>
      <c r="AT69" s="449"/>
      <c r="AU69" s="447"/>
      <c r="AV69" s="448"/>
      <c r="AW69" s="448"/>
      <c r="AX69" s="449"/>
      <c r="AY69" s="482" t="s">
        <v>34</v>
      </c>
      <c r="AZ69" s="483"/>
      <c r="BA69" s="483"/>
      <c r="BB69" s="484"/>
      <c r="BC69" s="447"/>
      <c r="BD69" s="448"/>
      <c r="BE69" s="448"/>
      <c r="BF69" s="449"/>
      <c r="BG69" s="482" t="s">
        <v>34</v>
      </c>
      <c r="BH69" s="483"/>
      <c r="BI69" s="483"/>
      <c r="BJ69" s="484"/>
      <c r="BK69" s="447"/>
      <c r="BL69" s="448"/>
      <c r="BM69" s="448"/>
      <c r="BN69" s="449"/>
      <c r="BO69" s="480" t="str">
        <f t="shared" si="0"/>
        <v>n.é.</v>
      </c>
      <c r="BP69" s="481"/>
    </row>
    <row r="70" spans="1:68" s="3" customFormat="1" ht="20.100000000000001" customHeight="1">
      <c r="A70" s="465" t="s">
        <v>218</v>
      </c>
      <c r="B70" s="466"/>
      <c r="C70" s="467" t="s">
        <v>219</v>
      </c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9"/>
      <c r="AC70" s="470" t="s">
        <v>220</v>
      </c>
      <c r="AD70" s="471"/>
      <c r="AE70" s="472">
        <f t="shared" si="1"/>
        <v>0</v>
      </c>
      <c r="AF70" s="473"/>
      <c r="AG70" s="473"/>
      <c r="AH70" s="474"/>
      <c r="AI70" s="472">
        <f t="shared" ref="AI70" si="51">SUM(AI65:AL69)</f>
        <v>0</v>
      </c>
      <c r="AJ70" s="473"/>
      <c r="AK70" s="473"/>
      <c r="AL70" s="474"/>
      <c r="AM70" s="472">
        <f t="shared" ref="AM70" si="52">SUM(AM65:AP69)</f>
        <v>0</v>
      </c>
      <c r="AN70" s="473"/>
      <c r="AO70" s="473"/>
      <c r="AP70" s="474"/>
      <c r="AQ70" s="472">
        <f t="shared" ref="AQ70" si="53">SUM(AQ65:AT69)</f>
        <v>0</v>
      </c>
      <c r="AR70" s="473"/>
      <c r="AS70" s="473"/>
      <c r="AT70" s="474"/>
      <c r="AU70" s="472">
        <f t="shared" ref="AU70" si="54">SUM(AU65:AX69)</f>
        <v>0</v>
      </c>
      <c r="AV70" s="473"/>
      <c r="AW70" s="473"/>
      <c r="AX70" s="474"/>
      <c r="AY70" s="475" t="s">
        <v>34</v>
      </c>
      <c r="AZ70" s="476"/>
      <c r="BA70" s="476"/>
      <c r="BB70" s="477"/>
      <c r="BC70" s="472">
        <f t="shared" ref="BC70" si="55">SUM(BC65:BF69)</f>
        <v>0</v>
      </c>
      <c r="BD70" s="473"/>
      <c r="BE70" s="473"/>
      <c r="BF70" s="474"/>
      <c r="BG70" s="475" t="s">
        <v>34</v>
      </c>
      <c r="BH70" s="476"/>
      <c r="BI70" s="476"/>
      <c r="BJ70" s="477"/>
      <c r="BK70" s="472">
        <f t="shared" ref="BK70" si="56">SUM(BK65:BN69)</f>
        <v>0</v>
      </c>
      <c r="BL70" s="473"/>
      <c r="BM70" s="473"/>
      <c r="BN70" s="474"/>
      <c r="BO70" s="485" t="str">
        <f t="shared" si="0"/>
        <v>n.é.</v>
      </c>
      <c r="BP70" s="486"/>
    </row>
    <row r="71" spans="1:68" s="3" customFormat="1" ht="20.100000000000001" customHeight="1">
      <c r="A71" s="500" t="s">
        <v>221</v>
      </c>
      <c r="B71" s="501"/>
      <c r="C71" s="502" t="s">
        <v>222</v>
      </c>
      <c r="D71" s="503"/>
      <c r="E71" s="503"/>
      <c r="F71" s="503"/>
      <c r="G71" s="503"/>
      <c r="H71" s="503"/>
      <c r="I71" s="503"/>
      <c r="J71" s="503"/>
      <c r="K71" s="503"/>
      <c r="L71" s="503"/>
      <c r="M71" s="503"/>
      <c r="N71" s="503"/>
      <c r="O71" s="503"/>
      <c r="P71" s="503"/>
      <c r="Q71" s="503"/>
      <c r="R71" s="503"/>
      <c r="S71" s="503"/>
      <c r="T71" s="503"/>
      <c r="U71" s="503"/>
      <c r="V71" s="503"/>
      <c r="W71" s="503"/>
      <c r="X71" s="503"/>
      <c r="Y71" s="503"/>
      <c r="Z71" s="503"/>
      <c r="AA71" s="503"/>
      <c r="AB71" s="504"/>
      <c r="AC71" s="505" t="s">
        <v>223</v>
      </c>
      <c r="AD71" s="506"/>
      <c r="AE71" s="494">
        <f t="shared" si="1"/>
        <v>2500000</v>
      </c>
      <c r="AF71" s="495"/>
      <c r="AG71" s="495"/>
      <c r="AH71" s="496"/>
      <c r="AI71" s="494">
        <f t="shared" ref="AI71" si="57">SUM(AI20+AI26+AI40+AI52+AI58+AI64+AI70)</f>
        <v>0</v>
      </c>
      <c r="AJ71" s="495"/>
      <c r="AK71" s="495"/>
      <c r="AL71" s="496"/>
      <c r="AM71" s="494">
        <f t="shared" ref="AM71" si="58">SUM(AM20+AM26+AM40+AM52+AM58+AM64+AM70)</f>
        <v>2500000</v>
      </c>
      <c r="AN71" s="495"/>
      <c r="AO71" s="495"/>
      <c r="AP71" s="496"/>
      <c r="AQ71" s="494">
        <f t="shared" ref="AQ71" si="59">AQ20+AQ26+AQ40+AQ52+AQ58+AQ64+AQ70</f>
        <v>7625381</v>
      </c>
      <c r="AR71" s="495"/>
      <c r="AS71" s="495"/>
      <c r="AT71" s="496"/>
      <c r="AU71" s="494">
        <f t="shared" ref="AU71" si="60">AU20+AU26+AU40+AU52+AU58+AU64+AU70</f>
        <v>0</v>
      </c>
      <c r="AV71" s="495"/>
      <c r="AW71" s="495"/>
      <c r="AX71" s="496"/>
      <c r="AY71" s="497" t="s">
        <v>34</v>
      </c>
      <c r="AZ71" s="498"/>
      <c r="BA71" s="498"/>
      <c r="BB71" s="499"/>
      <c r="BC71" s="494">
        <f t="shared" ref="BC71" si="61">BC20+BC26+BC40+BC52+BC58+BC64+BC70</f>
        <v>0</v>
      </c>
      <c r="BD71" s="495"/>
      <c r="BE71" s="495"/>
      <c r="BF71" s="496"/>
      <c r="BG71" s="497" t="s">
        <v>34</v>
      </c>
      <c r="BH71" s="498"/>
      <c r="BI71" s="498"/>
      <c r="BJ71" s="499"/>
      <c r="BK71" s="494">
        <f t="shared" ref="BK71" si="62">BK20+BK26+BK40+BK52+BK58+BK64+BK70</f>
        <v>7580250</v>
      </c>
      <c r="BL71" s="495"/>
      <c r="BM71" s="495"/>
      <c r="BN71" s="496"/>
      <c r="BO71" s="487">
        <f t="shared" si="0"/>
        <v>0.99408147606001585</v>
      </c>
      <c r="BP71" s="488"/>
    </row>
    <row r="72" spans="1:68" ht="20.100000000000001" hidden="1" customHeight="1">
      <c r="A72" s="440" t="s">
        <v>224</v>
      </c>
      <c r="B72" s="441"/>
      <c r="C72" s="489" t="s">
        <v>225</v>
      </c>
      <c r="D72" s="490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1"/>
      <c r="AC72" s="492" t="s">
        <v>226</v>
      </c>
      <c r="AD72" s="493"/>
      <c r="AE72" s="447"/>
      <c r="AF72" s="448"/>
      <c r="AG72" s="448"/>
      <c r="AH72" s="449"/>
      <c r="AI72" s="447"/>
      <c r="AJ72" s="448"/>
      <c r="AK72" s="448"/>
      <c r="AL72" s="449"/>
      <c r="AM72" s="447"/>
      <c r="AN72" s="448"/>
      <c r="AO72" s="448"/>
      <c r="AP72" s="449"/>
      <c r="AQ72" s="447"/>
      <c r="AR72" s="448"/>
      <c r="AS72" s="448"/>
      <c r="AT72" s="449"/>
      <c r="AU72" s="447"/>
      <c r="AV72" s="448"/>
      <c r="AW72" s="448"/>
      <c r="AX72" s="449"/>
      <c r="AY72" s="482" t="s">
        <v>34</v>
      </c>
      <c r="AZ72" s="483"/>
      <c r="BA72" s="483"/>
      <c r="BB72" s="484"/>
      <c r="BC72" s="447"/>
      <c r="BD72" s="448"/>
      <c r="BE72" s="448"/>
      <c r="BF72" s="449"/>
      <c r="BG72" s="482" t="s">
        <v>34</v>
      </c>
      <c r="BH72" s="483"/>
      <c r="BI72" s="483"/>
      <c r="BJ72" s="484"/>
      <c r="BK72" s="447"/>
      <c r="BL72" s="448"/>
      <c r="BM72" s="448"/>
      <c r="BN72" s="449"/>
      <c r="BO72" s="480" t="str">
        <f t="shared" si="0"/>
        <v>n.é.</v>
      </c>
      <c r="BP72" s="481"/>
    </row>
    <row r="73" spans="1:68" ht="20.100000000000001" hidden="1" customHeight="1">
      <c r="A73" s="440" t="s">
        <v>227</v>
      </c>
      <c r="B73" s="441"/>
      <c r="C73" s="461" t="s">
        <v>228</v>
      </c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AB73" s="463"/>
      <c r="AC73" s="492" t="s">
        <v>229</v>
      </c>
      <c r="AD73" s="493"/>
      <c r="AE73" s="447"/>
      <c r="AF73" s="448"/>
      <c r="AG73" s="448"/>
      <c r="AH73" s="449"/>
      <c r="AI73" s="447"/>
      <c r="AJ73" s="448"/>
      <c r="AK73" s="448"/>
      <c r="AL73" s="449"/>
      <c r="AM73" s="447"/>
      <c r="AN73" s="448"/>
      <c r="AO73" s="448"/>
      <c r="AP73" s="449"/>
      <c r="AQ73" s="447"/>
      <c r="AR73" s="448"/>
      <c r="AS73" s="448"/>
      <c r="AT73" s="449"/>
      <c r="AU73" s="447"/>
      <c r="AV73" s="448"/>
      <c r="AW73" s="448"/>
      <c r="AX73" s="449"/>
      <c r="AY73" s="482" t="s">
        <v>34</v>
      </c>
      <c r="AZ73" s="483"/>
      <c r="BA73" s="483"/>
      <c r="BB73" s="484"/>
      <c r="BC73" s="447"/>
      <c r="BD73" s="448"/>
      <c r="BE73" s="448"/>
      <c r="BF73" s="449"/>
      <c r="BG73" s="482" t="s">
        <v>34</v>
      </c>
      <c r="BH73" s="483"/>
      <c r="BI73" s="483"/>
      <c r="BJ73" s="484"/>
      <c r="BK73" s="447"/>
      <c r="BL73" s="448"/>
      <c r="BM73" s="448"/>
      <c r="BN73" s="449"/>
      <c r="BO73" s="480" t="str">
        <f t="shared" ref="BO73:BO144" si="63">IF(AQ73&gt;0,BK73/AQ73,"n.é.")</f>
        <v>n.é.</v>
      </c>
      <c r="BP73" s="481"/>
    </row>
    <row r="74" spans="1:68" ht="20.100000000000001" hidden="1" customHeight="1">
      <c r="A74" s="440" t="s">
        <v>230</v>
      </c>
      <c r="B74" s="441"/>
      <c r="C74" s="489" t="s">
        <v>231</v>
      </c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0"/>
      <c r="V74" s="490"/>
      <c r="W74" s="490"/>
      <c r="X74" s="490"/>
      <c r="Y74" s="490"/>
      <c r="Z74" s="490"/>
      <c r="AA74" s="490"/>
      <c r="AB74" s="491"/>
      <c r="AC74" s="492" t="s">
        <v>232</v>
      </c>
      <c r="AD74" s="493"/>
      <c r="AE74" s="447"/>
      <c r="AF74" s="448"/>
      <c r="AG74" s="448"/>
      <c r="AH74" s="449"/>
      <c r="AI74" s="447"/>
      <c r="AJ74" s="448"/>
      <c r="AK74" s="448"/>
      <c r="AL74" s="449"/>
      <c r="AM74" s="447"/>
      <c r="AN74" s="448"/>
      <c r="AO74" s="448"/>
      <c r="AP74" s="449"/>
      <c r="AQ74" s="447"/>
      <c r="AR74" s="448"/>
      <c r="AS74" s="448"/>
      <c r="AT74" s="449"/>
      <c r="AU74" s="447"/>
      <c r="AV74" s="448"/>
      <c r="AW74" s="448"/>
      <c r="AX74" s="449"/>
      <c r="AY74" s="482" t="s">
        <v>34</v>
      </c>
      <c r="AZ74" s="483"/>
      <c r="BA74" s="483"/>
      <c r="BB74" s="484"/>
      <c r="BC74" s="447"/>
      <c r="BD74" s="448"/>
      <c r="BE74" s="448"/>
      <c r="BF74" s="449"/>
      <c r="BG74" s="482" t="s">
        <v>34</v>
      </c>
      <c r="BH74" s="483"/>
      <c r="BI74" s="483"/>
      <c r="BJ74" s="484"/>
      <c r="BK74" s="447"/>
      <c r="BL74" s="448"/>
      <c r="BM74" s="448"/>
      <c r="BN74" s="449"/>
      <c r="BO74" s="480" t="str">
        <f t="shared" si="63"/>
        <v>n.é.</v>
      </c>
      <c r="BP74" s="481"/>
    </row>
    <row r="75" spans="1:68" s="3" customFormat="1" ht="20.100000000000001" hidden="1" customHeight="1">
      <c r="A75" s="465" t="s">
        <v>233</v>
      </c>
      <c r="B75" s="466"/>
      <c r="C75" s="467" t="s">
        <v>234</v>
      </c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9"/>
      <c r="AC75" s="507" t="s">
        <v>235</v>
      </c>
      <c r="AD75" s="508"/>
      <c r="AE75" s="472"/>
      <c r="AF75" s="473"/>
      <c r="AG75" s="473"/>
      <c r="AH75" s="474"/>
      <c r="AI75" s="472"/>
      <c r="AJ75" s="473"/>
      <c r="AK75" s="473"/>
      <c r="AL75" s="474"/>
      <c r="AM75" s="472"/>
      <c r="AN75" s="473"/>
      <c r="AO75" s="473"/>
      <c r="AP75" s="474"/>
      <c r="AQ75" s="472">
        <f t="shared" ref="AQ75" si="64">SUM(AQ72:AT74)</f>
        <v>0</v>
      </c>
      <c r="AR75" s="473"/>
      <c r="AS75" s="473"/>
      <c r="AT75" s="474"/>
      <c r="AU75" s="472">
        <f t="shared" ref="AU75" si="65">SUM(AU72:AX74)</f>
        <v>0</v>
      </c>
      <c r="AV75" s="473"/>
      <c r="AW75" s="473"/>
      <c r="AX75" s="474"/>
      <c r="AY75" s="475" t="s">
        <v>34</v>
      </c>
      <c r="AZ75" s="476"/>
      <c r="BA75" s="476"/>
      <c r="BB75" s="477"/>
      <c r="BC75" s="472">
        <f t="shared" ref="BC75" si="66">SUM(BC72:BF74)</f>
        <v>0</v>
      </c>
      <c r="BD75" s="473"/>
      <c r="BE75" s="473"/>
      <c r="BF75" s="474"/>
      <c r="BG75" s="475" t="s">
        <v>34</v>
      </c>
      <c r="BH75" s="476"/>
      <c r="BI75" s="476"/>
      <c r="BJ75" s="477"/>
      <c r="BK75" s="472">
        <f t="shared" ref="BK75" si="67">SUM(BK72:BN74)</f>
        <v>0</v>
      </c>
      <c r="BL75" s="473"/>
      <c r="BM75" s="473"/>
      <c r="BN75" s="474"/>
      <c r="BO75" s="485" t="str">
        <f t="shared" si="63"/>
        <v>n.é.</v>
      </c>
      <c r="BP75" s="486"/>
    </row>
    <row r="76" spans="1:68" ht="20.100000000000001" hidden="1" customHeight="1">
      <c r="A76" s="440" t="s">
        <v>236</v>
      </c>
      <c r="B76" s="441"/>
      <c r="C76" s="461" t="s">
        <v>237</v>
      </c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  <c r="AB76" s="463"/>
      <c r="AC76" s="492" t="s">
        <v>238</v>
      </c>
      <c r="AD76" s="493"/>
      <c r="AE76" s="447"/>
      <c r="AF76" s="448"/>
      <c r="AG76" s="448"/>
      <c r="AH76" s="449"/>
      <c r="AI76" s="447"/>
      <c r="AJ76" s="448"/>
      <c r="AK76" s="448"/>
      <c r="AL76" s="449"/>
      <c r="AM76" s="447"/>
      <c r="AN76" s="448"/>
      <c r="AO76" s="448"/>
      <c r="AP76" s="449"/>
      <c r="AQ76" s="447"/>
      <c r="AR76" s="448"/>
      <c r="AS76" s="448"/>
      <c r="AT76" s="449"/>
      <c r="AU76" s="447"/>
      <c r="AV76" s="448"/>
      <c r="AW76" s="448"/>
      <c r="AX76" s="449"/>
      <c r="AY76" s="482" t="s">
        <v>34</v>
      </c>
      <c r="AZ76" s="483"/>
      <c r="BA76" s="483"/>
      <c r="BB76" s="484"/>
      <c r="BC76" s="447"/>
      <c r="BD76" s="448"/>
      <c r="BE76" s="448"/>
      <c r="BF76" s="449"/>
      <c r="BG76" s="482" t="s">
        <v>34</v>
      </c>
      <c r="BH76" s="483"/>
      <c r="BI76" s="483"/>
      <c r="BJ76" s="484"/>
      <c r="BK76" s="447"/>
      <c r="BL76" s="448"/>
      <c r="BM76" s="448"/>
      <c r="BN76" s="449"/>
      <c r="BO76" s="480" t="str">
        <f t="shared" si="63"/>
        <v>n.é.</v>
      </c>
      <c r="BP76" s="481"/>
    </row>
    <row r="77" spans="1:68" ht="20.100000000000001" hidden="1" customHeight="1">
      <c r="A77" s="440" t="s">
        <v>239</v>
      </c>
      <c r="B77" s="441"/>
      <c r="C77" s="489" t="s">
        <v>240</v>
      </c>
      <c r="D77" s="490"/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  <c r="Q77" s="490"/>
      <c r="R77" s="490"/>
      <c r="S77" s="490"/>
      <c r="T77" s="490"/>
      <c r="U77" s="490"/>
      <c r="V77" s="490"/>
      <c r="W77" s="490"/>
      <c r="X77" s="490"/>
      <c r="Y77" s="490"/>
      <c r="Z77" s="490"/>
      <c r="AA77" s="490"/>
      <c r="AB77" s="491"/>
      <c r="AC77" s="492" t="s">
        <v>241</v>
      </c>
      <c r="AD77" s="493"/>
      <c r="AE77" s="447"/>
      <c r="AF77" s="448"/>
      <c r="AG77" s="448"/>
      <c r="AH77" s="449"/>
      <c r="AI77" s="447"/>
      <c r="AJ77" s="448"/>
      <c r="AK77" s="448"/>
      <c r="AL77" s="449"/>
      <c r="AM77" s="447"/>
      <c r="AN77" s="448"/>
      <c r="AO77" s="448"/>
      <c r="AP77" s="449"/>
      <c r="AQ77" s="447"/>
      <c r="AR77" s="448"/>
      <c r="AS77" s="448"/>
      <c r="AT77" s="449"/>
      <c r="AU77" s="447"/>
      <c r="AV77" s="448"/>
      <c r="AW77" s="448"/>
      <c r="AX77" s="449"/>
      <c r="AY77" s="482" t="s">
        <v>34</v>
      </c>
      <c r="AZ77" s="483"/>
      <c r="BA77" s="483"/>
      <c r="BB77" s="484"/>
      <c r="BC77" s="447"/>
      <c r="BD77" s="448"/>
      <c r="BE77" s="448"/>
      <c r="BF77" s="449"/>
      <c r="BG77" s="482" t="s">
        <v>34</v>
      </c>
      <c r="BH77" s="483"/>
      <c r="BI77" s="483"/>
      <c r="BJ77" s="484"/>
      <c r="BK77" s="447"/>
      <c r="BL77" s="448"/>
      <c r="BM77" s="448"/>
      <c r="BN77" s="449"/>
      <c r="BO77" s="480" t="str">
        <f t="shared" si="63"/>
        <v>n.é.</v>
      </c>
      <c r="BP77" s="481"/>
    </row>
    <row r="78" spans="1:68" ht="20.100000000000001" hidden="1" customHeight="1">
      <c r="A78" s="440" t="s">
        <v>242</v>
      </c>
      <c r="B78" s="441"/>
      <c r="C78" s="461" t="s">
        <v>243</v>
      </c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3"/>
      <c r="AC78" s="492" t="s">
        <v>244</v>
      </c>
      <c r="AD78" s="493"/>
      <c r="AE78" s="447"/>
      <c r="AF78" s="448"/>
      <c r="AG78" s="448"/>
      <c r="AH78" s="449"/>
      <c r="AI78" s="447"/>
      <c r="AJ78" s="448"/>
      <c r="AK78" s="448"/>
      <c r="AL78" s="449"/>
      <c r="AM78" s="447"/>
      <c r="AN78" s="448"/>
      <c r="AO78" s="448"/>
      <c r="AP78" s="449"/>
      <c r="AQ78" s="447"/>
      <c r="AR78" s="448"/>
      <c r="AS78" s="448"/>
      <c r="AT78" s="449"/>
      <c r="AU78" s="447"/>
      <c r="AV78" s="448"/>
      <c r="AW78" s="448"/>
      <c r="AX78" s="449"/>
      <c r="AY78" s="482" t="s">
        <v>34</v>
      </c>
      <c r="AZ78" s="483"/>
      <c r="BA78" s="483"/>
      <c r="BB78" s="484"/>
      <c r="BC78" s="447"/>
      <c r="BD78" s="448"/>
      <c r="BE78" s="448"/>
      <c r="BF78" s="449"/>
      <c r="BG78" s="482" t="s">
        <v>34</v>
      </c>
      <c r="BH78" s="483"/>
      <c r="BI78" s="483"/>
      <c r="BJ78" s="484"/>
      <c r="BK78" s="447"/>
      <c r="BL78" s="448"/>
      <c r="BM78" s="448"/>
      <c r="BN78" s="449"/>
      <c r="BO78" s="480" t="str">
        <f t="shared" si="63"/>
        <v>n.é.</v>
      </c>
      <c r="BP78" s="481"/>
    </row>
    <row r="79" spans="1:68" ht="20.100000000000001" hidden="1" customHeight="1">
      <c r="A79" s="440" t="s">
        <v>245</v>
      </c>
      <c r="B79" s="441"/>
      <c r="C79" s="489" t="s">
        <v>246</v>
      </c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490"/>
      <c r="X79" s="490"/>
      <c r="Y79" s="490"/>
      <c r="Z79" s="490"/>
      <c r="AA79" s="490"/>
      <c r="AB79" s="491"/>
      <c r="AC79" s="492" t="s">
        <v>247</v>
      </c>
      <c r="AD79" s="493"/>
      <c r="AE79" s="447"/>
      <c r="AF79" s="448"/>
      <c r="AG79" s="448"/>
      <c r="AH79" s="449"/>
      <c r="AI79" s="447"/>
      <c r="AJ79" s="448"/>
      <c r="AK79" s="448"/>
      <c r="AL79" s="449"/>
      <c r="AM79" s="447"/>
      <c r="AN79" s="448"/>
      <c r="AO79" s="448"/>
      <c r="AP79" s="449"/>
      <c r="AQ79" s="447"/>
      <c r="AR79" s="448"/>
      <c r="AS79" s="448"/>
      <c r="AT79" s="449"/>
      <c r="AU79" s="447"/>
      <c r="AV79" s="448"/>
      <c r="AW79" s="448"/>
      <c r="AX79" s="449"/>
      <c r="AY79" s="482" t="s">
        <v>34</v>
      </c>
      <c r="AZ79" s="483"/>
      <c r="BA79" s="483"/>
      <c r="BB79" s="484"/>
      <c r="BC79" s="447"/>
      <c r="BD79" s="448"/>
      <c r="BE79" s="448"/>
      <c r="BF79" s="449"/>
      <c r="BG79" s="482" t="s">
        <v>34</v>
      </c>
      <c r="BH79" s="483"/>
      <c r="BI79" s="483"/>
      <c r="BJ79" s="484"/>
      <c r="BK79" s="447"/>
      <c r="BL79" s="448"/>
      <c r="BM79" s="448"/>
      <c r="BN79" s="449"/>
      <c r="BO79" s="480" t="str">
        <f t="shared" si="63"/>
        <v>n.é.</v>
      </c>
      <c r="BP79" s="481"/>
    </row>
    <row r="80" spans="1:68" s="3" customFormat="1" ht="20.100000000000001" customHeight="1">
      <c r="A80" s="465" t="s">
        <v>248</v>
      </c>
      <c r="B80" s="466"/>
      <c r="C80" s="509" t="s">
        <v>249</v>
      </c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1"/>
      <c r="AC80" s="507" t="s">
        <v>250</v>
      </c>
      <c r="AD80" s="508"/>
      <c r="AE80" s="472">
        <f t="shared" ref="AE80:AE141" si="68">AI80+AM80</f>
        <v>0</v>
      </c>
      <c r="AF80" s="473"/>
      <c r="AG80" s="473"/>
      <c r="AH80" s="474"/>
      <c r="AI80" s="472">
        <f t="shared" ref="AI80" si="69">SUM(AI76:AL79)</f>
        <v>0</v>
      </c>
      <c r="AJ80" s="473"/>
      <c r="AK80" s="473"/>
      <c r="AL80" s="474"/>
      <c r="AM80" s="472">
        <f t="shared" ref="AM80" si="70">SUM(AM76:AP79)</f>
        <v>0</v>
      </c>
      <c r="AN80" s="473"/>
      <c r="AO80" s="473"/>
      <c r="AP80" s="474"/>
      <c r="AQ80" s="472">
        <f t="shared" ref="AQ80" si="71">SUM(AQ76:AT79)</f>
        <v>0</v>
      </c>
      <c r="AR80" s="473"/>
      <c r="AS80" s="473"/>
      <c r="AT80" s="474"/>
      <c r="AU80" s="472">
        <f t="shared" ref="AU80" si="72">SUM(AU76:AX79)</f>
        <v>0</v>
      </c>
      <c r="AV80" s="473"/>
      <c r="AW80" s="473"/>
      <c r="AX80" s="474"/>
      <c r="AY80" s="475" t="s">
        <v>34</v>
      </c>
      <c r="AZ80" s="476"/>
      <c r="BA80" s="476"/>
      <c r="BB80" s="477"/>
      <c r="BC80" s="472">
        <f t="shared" ref="BC80" si="73">SUM(BC76:BF79)</f>
        <v>0</v>
      </c>
      <c r="BD80" s="473"/>
      <c r="BE80" s="473"/>
      <c r="BF80" s="474"/>
      <c r="BG80" s="475" t="s">
        <v>34</v>
      </c>
      <c r="BH80" s="476"/>
      <c r="BI80" s="476"/>
      <c r="BJ80" s="477"/>
      <c r="BK80" s="472">
        <f t="shared" ref="BK80" si="74">SUM(BK76:BN79)</f>
        <v>0</v>
      </c>
      <c r="BL80" s="473"/>
      <c r="BM80" s="473"/>
      <c r="BN80" s="474"/>
      <c r="BO80" s="485" t="str">
        <f t="shared" si="63"/>
        <v>n.é.</v>
      </c>
      <c r="BP80" s="486"/>
    </row>
    <row r="81" spans="1:68" ht="20.100000000000001" hidden="1" customHeight="1">
      <c r="A81" s="440" t="s">
        <v>251</v>
      </c>
      <c r="B81" s="441"/>
      <c r="C81" s="461" t="s">
        <v>252</v>
      </c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3"/>
      <c r="AC81" s="492" t="s">
        <v>253</v>
      </c>
      <c r="AD81" s="493"/>
      <c r="AE81" s="447"/>
      <c r="AF81" s="448"/>
      <c r="AG81" s="448"/>
      <c r="AH81" s="449"/>
      <c r="AI81" s="447"/>
      <c r="AJ81" s="448"/>
      <c r="AK81" s="448"/>
      <c r="AL81" s="449"/>
      <c r="AM81" s="447"/>
      <c r="AN81" s="448"/>
      <c r="AO81" s="448"/>
      <c r="AP81" s="449"/>
      <c r="AQ81" s="447"/>
      <c r="AR81" s="448"/>
      <c r="AS81" s="448"/>
      <c r="AT81" s="449"/>
      <c r="AU81" s="447"/>
      <c r="AV81" s="448"/>
      <c r="AW81" s="448"/>
      <c r="AX81" s="449"/>
      <c r="AY81" s="482" t="s">
        <v>34</v>
      </c>
      <c r="AZ81" s="483"/>
      <c r="BA81" s="483"/>
      <c r="BB81" s="484"/>
      <c r="BC81" s="447"/>
      <c r="BD81" s="448"/>
      <c r="BE81" s="448"/>
      <c r="BF81" s="449"/>
      <c r="BG81" s="482" t="s">
        <v>34</v>
      </c>
      <c r="BH81" s="483"/>
      <c r="BI81" s="483"/>
      <c r="BJ81" s="484"/>
      <c r="BK81" s="447"/>
      <c r="BL81" s="448"/>
      <c r="BM81" s="448"/>
      <c r="BN81" s="449"/>
      <c r="BO81" s="480" t="str">
        <f t="shared" si="63"/>
        <v>n.é.</v>
      </c>
      <c r="BP81" s="481"/>
    </row>
    <row r="82" spans="1:68" ht="20.100000000000001" hidden="1" customHeight="1">
      <c r="A82" s="440" t="s">
        <v>254</v>
      </c>
      <c r="B82" s="441"/>
      <c r="C82" s="461" t="s">
        <v>255</v>
      </c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3"/>
      <c r="AC82" s="492" t="s">
        <v>256</v>
      </c>
      <c r="AD82" s="493"/>
      <c r="AE82" s="447"/>
      <c r="AF82" s="448"/>
      <c r="AG82" s="448"/>
      <c r="AH82" s="449"/>
      <c r="AI82" s="447"/>
      <c r="AJ82" s="448"/>
      <c r="AK82" s="448"/>
      <c r="AL82" s="449"/>
      <c r="AM82" s="447"/>
      <c r="AN82" s="448"/>
      <c r="AO82" s="448"/>
      <c r="AP82" s="449"/>
      <c r="AQ82" s="447"/>
      <c r="AR82" s="448"/>
      <c r="AS82" s="448"/>
      <c r="AT82" s="449"/>
      <c r="AU82" s="447"/>
      <c r="AV82" s="448"/>
      <c r="AW82" s="448"/>
      <c r="AX82" s="449"/>
      <c r="AY82" s="482" t="s">
        <v>34</v>
      </c>
      <c r="AZ82" s="483"/>
      <c r="BA82" s="483"/>
      <c r="BB82" s="484"/>
      <c r="BC82" s="447"/>
      <c r="BD82" s="448"/>
      <c r="BE82" s="448"/>
      <c r="BF82" s="449"/>
      <c r="BG82" s="482" t="s">
        <v>34</v>
      </c>
      <c r="BH82" s="483"/>
      <c r="BI82" s="483"/>
      <c r="BJ82" s="484"/>
      <c r="BK82" s="447"/>
      <c r="BL82" s="448"/>
      <c r="BM82" s="448"/>
      <c r="BN82" s="449"/>
      <c r="BO82" s="480" t="str">
        <f t="shared" si="63"/>
        <v>n.é.</v>
      </c>
      <c r="BP82" s="481"/>
    </row>
    <row r="83" spans="1:68" s="3" customFormat="1" ht="20.100000000000001" customHeight="1">
      <c r="A83" s="465" t="s">
        <v>257</v>
      </c>
      <c r="B83" s="466"/>
      <c r="C83" s="467" t="s">
        <v>258</v>
      </c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9"/>
      <c r="AC83" s="507" t="s">
        <v>259</v>
      </c>
      <c r="AD83" s="508"/>
      <c r="AE83" s="512">
        <f t="shared" si="68"/>
        <v>0</v>
      </c>
      <c r="AF83" s="513"/>
      <c r="AG83" s="513"/>
      <c r="AH83" s="514"/>
      <c r="AI83" s="512">
        <f t="shared" ref="AI83" si="75">SUM(AI81:AL82)</f>
        <v>0</v>
      </c>
      <c r="AJ83" s="513"/>
      <c r="AK83" s="513"/>
      <c r="AL83" s="514"/>
      <c r="AM83" s="512">
        <f t="shared" ref="AM83" si="76">SUM(AM81:AP82)</f>
        <v>0</v>
      </c>
      <c r="AN83" s="513"/>
      <c r="AO83" s="513"/>
      <c r="AP83" s="514"/>
      <c r="AQ83" s="512">
        <v>1074312</v>
      </c>
      <c r="AR83" s="513"/>
      <c r="AS83" s="513"/>
      <c r="AT83" s="514"/>
      <c r="AU83" s="512">
        <f t="shared" ref="AU83" si="77">SUM(AU81:AX82)</f>
        <v>0</v>
      </c>
      <c r="AV83" s="513"/>
      <c r="AW83" s="513"/>
      <c r="AX83" s="514"/>
      <c r="AY83" s="515" t="s">
        <v>34</v>
      </c>
      <c r="AZ83" s="516"/>
      <c r="BA83" s="516"/>
      <c r="BB83" s="517"/>
      <c r="BC83" s="512">
        <f t="shared" ref="BC83" si="78">SUM(BC81:BF82)</f>
        <v>0</v>
      </c>
      <c r="BD83" s="513"/>
      <c r="BE83" s="513"/>
      <c r="BF83" s="514"/>
      <c r="BG83" s="515" t="s">
        <v>34</v>
      </c>
      <c r="BH83" s="516"/>
      <c r="BI83" s="516"/>
      <c r="BJ83" s="517"/>
      <c r="BK83" s="512">
        <v>1074312</v>
      </c>
      <c r="BL83" s="513"/>
      <c r="BM83" s="513"/>
      <c r="BN83" s="514"/>
      <c r="BO83" s="485">
        <f t="shared" si="63"/>
        <v>1</v>
      </c>
      <c r="BP83" s="486"/>
    </row>
    <row r="84" spans="1:68" ht="20.100000000000001" hidden="1" customHeight="1">
      <c r="A84" s="440" t="s">
        <v>260</v>
      </c>
      <c r="B84" s="441"/>
      <c r="C84" s="489" t="s">
        <v>261</v>
      </c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N84" s="490"/>
      <c r="O84" s="490"/>
      <c r="P84" s="490"/>
      <c r="Q84" s="490"/>
      <c r="R84" s="490"/>
      <c r="S84" s="490"/>
      <c r="T84" s="490"/>
      <c r="U84" s="490"/>
      <c r="V84" s="490"/>
      <c r="W84" s="490"/>
      <c r="X84" s="490"/>
      <c r="Y84" s="490"/>
      <c r="Z84" s="490"/>
      <c r="AA84" s="490"/>
      <c r="AB84" s="491"/>
      <c r="AC84" s="492" t="s">
        <v>262</v>
      </c>
      <c r="AD84" s="493"/>
      <c r="AE84" s="447"/>
      <c r="AF84" s="448"/>
      <c r="AG84" s="448"/>
      <c r="AH84" s="449"/>
      <c r="AI84" s="447"/>
      <c r="AJ84" s="448"/>
      <c r="AK84" s="448"/>
      <c r="AL84" s="449"/>
      <c r="AM84" s="447"/>
      <c r="AN84" s="448"/>
      <c r="AO84" s="448"/>
      <c r="AP84" s="449"/>
      <c r="AQ84" s="447"/>
      <c r="AR84" s="448"/>
      <c r="AS84" s="448"/>
      <c r="AT84" s="449"/>
      <c r="AU84" s="447"/>
      <c r="AV84" s="448"/>
      <c r="AW84" s="448"/>
      <c r="AX84" s="449"/>
      <c r="AY84" s="482" t="s">
        <v>34</v>
      </c>
      <c r="AZ84" s="483"/>
      <c r="BA84" s="483"/>
      <c r="BB84" s="484"/>
      <c r="BC84" s="447"/>
      <c r="BD84" s="448"/>
      <c r="BE84" s="448"/>
      <c r="BF84" s="449"/>
      <c r="BG84" s="482" t="s">
        <v>34</v>
      </c>
      <c r="BH84" s="483"/>
      <c r="BI84" s="483"/>
      <c r="BJ84" s="484"/>
      <c r="BK84" s="447"/>
      <c r="BL84" s="448"/>
      <c r="BM84" s="448"/>
      <c r="BN84" s="449"/>
      <c r="BO84" s="480" t="str">
        <f t="shared" si="63"/>
        <v>n.é.</v>
      </c>
      <c r="BP84" s="481"/>
    </row>
    <row r="85" spans="1:68" ht="20.100000000000001" hidden="1" customHeight="1">
      <c r="A85" s="440" t="s">
        <v>263</v>
      </c>
      <c r="B85" s="441"/>
      <c r="C85" s="489" t="s">
        <v>264</v>
      </c>
      <c r="D85" s="490"/>
      <c r="E85" s="490"/>
      <c r="F85" s="490"/>
      <c r="G85" s="490"/>
      <c r="H85" s="490"/>
      <c r="I85" s="490"/>
      <c r="J85" s="490"/>
      <c r="K85" s="490"/>
      <c r="L85" s="490"/>
      <c r="M85" s="490"/>
      <c r="N85" s="490"/>
      <c r="O85" s="490"/>
      <c r="P85" s="490"/>
      <c r="Q85" s="490"/>
      <c r="R85" s="490"/>
      <c r="S85" s="490"/>
      <c r="T85" s="490"/>
      <c r="U85" s="490"/>
      <c r="V85" s="490"/>
      <c r="W85" s="490"/>
      <c r="X85" s="490"/>
      <c r="Y85" s="490"/>
      <c r="Z85" s="490"/>
      <c r="AA85" s="490"/>
      <c r="AB85" s="491"/>
      <c r="AC85" s="492" t="s">
        <v>265</v>
      </c>
      <c r="AD85" s="493"/>
      <c r="AE85" s="447"/>
      <c r="AF85" s="448"/>
      <c r="AG85" s="448"/>
      <c r="AH85" s="449"/>
      <c r="AI85" s="447"/>
      <c r="AJ85" s="448"/>
      <c r="AK85" s="448"/>
      <c r="AL85" s="449"/>
      <c r="AM85" s="447"/>
      <c r="AN85" s="448"/>
      <c r="AO85" s="448"/>
      <c r="AP85" s="449"/>
      <c r="AQ85" s="447"/>
      <c r="AR85" s="448"/>
      <c r="AS85" s="448"/>
      <c r="AT85" s="449"/>
      <c r="AU85" s="447"/>
      <c r="AV85" s="448"/>
      <c r="AW85" s="448"/>
      <c r="AX85" s="449"/>
      <c r="AY85" s="482" t="s">
        <v>34</v>
      </c>
      <c r="AZ85" s="483"/>
      <c r="BA85" s="483"/>
      <c r="BB85" s="484"/>
      <c r="BC85" s="447"/>
      <c r="BD85" s="448"/>
      <c r="BE85" s="448"/>
      <c r="BF85" s="449"/>
      <c r="BG85" s="482" t="s">
        <v>34</v>
      </c>
      <c r="BH85" s="483"/>
      <c r="BI85" s="483"/>
      <c r="BJ85" s="484"/>
      <c r="BK85" s="447"/>
      <c r="BL85" s="448"/>
      <c r="BM85" s="448"/>
      <c r="BN85" s="449"/>
      <c r="BO85" s="480" t="str">
        <f t="shared" si="63"/>
        <v>n.é.</v>
      </c>
      <c r="BP85" s="481"/>
    </row>
    <row r="86" spans="1:68" ht="20.100000000000001" customHeight="1">
      <c r="A86" s="440" t="s">
        <v>266</v>
      </c>
      <c r="B86" s="441"/>
      <c r="C86" s="489" t="s">
        <v>267</v>
      </c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1"/>
      <c r="AC86" s="492" t="s">
        <v>268</v>
      </c>
      <c r="AD86" s="493"/>
      <c r="AE86" s="447">
        <f t="shared" si="68"/>
        <v>80888964</v>
      </c>
      <c r="AF86" s="448"/>
      <c r="AG86" s="448"/>
      <c r="AH86" s="449"/>
      <c r="AI86" s="447">
        <v>46498164</v>
      </c>
      <c r="AJ86" s="448"/>
      <c r="AK86" s="448"/>
      <c r="AL86" s="449"/>
      <c r="AM86" s="447">
        <v>34390800</v>
      </c>
      <c r="AN86" s="448"/>
      <c r="AO86" s="448"/>
      <c r="AP86" s="449"/>
      <c r="AQ86" s="447">
        <v>83300634</v>
      </c>
      <c r="AR86" s="448"/>
      <c r="AS86" s="448"/>
      <c r="AT86" s="449"/>
      <c r="AU86" s="447"/>
      <c r="AV86" s="448"/>
      <c r="AW86" s="448"/>
      <c r="AX86" s="449"/>
      <c r="AY86" s="482" t="s">
        <v>34</v>
      </c>
      <c r="AZ86" s="483"/>
      <c r="BA86" s="483"/>
      <c r="BB86" s="484"/>
      <c r="BC86" s="447"/>
      <c r="BD86" s="448"/>
      <c r="BE86" s="448"/>
      <c r="BF86" s="449"/>
      <c r="BG86" s="482" t="s">
        <v>34</v>
      </c>
      <c r="BH86" s="483"/>
      <c r="BI86" s="483"/>
      <c r="BJ86" s="484"/>
      <c r="BK86" s="447">
        <v>74176616</v>
      </c>
      <c r="BL86" s="448"/>
      <c r="BM86" s="448"/>
      <c r="BN86" s="449"/>
      <c r="BO86" s="480">
        <f t="shared" si="63"/>
        <v>0.89046880483526691</v>
      </c>
      <c r="BP86" s="481"/>
    </row>
    <row r="87" spans="1:68" ht="20.100000000000001" hidden="1" customHeight="1">
      <c r="A87" s="440" t="s">
        <v>269</v>
      </c>
      <c r="B87" s="441"/>
      <c r="C87" s="489" t="s">
        <v>270</v>
      </c>
      <c r="D87" s="490"/>
      <c r="E87" s="490"/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490"/>
      <c r="R87" s="490"/>
      <c r="S87" s="490"/>
      <c r="T87" s="490"/>
      <c r="U87" s="490"/>
      <c r="V87" s="490"/>
      <c r="W87" s="490"/>
      <c r="X87" s="490"/>
      <c r="Y87" s="490"/>
      <c r="Z87" s="490"/>
      <c r="AA87" s="490"/>
      <c r="AB87" s="491"/>
      <c r="AC87" s="492" t="s">
        <v>271</v>
      </c>
      <c r="AD87" s="493"/>
      <c r="AE87" s="447"/>
      <c r="AF87" s="448"/>
      <c r="AG87" s="448"/>
      <c r="AH87" s="449"/>
      <c r="AI87" s="447"/>
      <c r="AJ87" s="448"/>
      <c r="AK87" s="448"/>
      <c r="AL87" s="449"/>
      <c r="AM87" s="447"/>
      <c r="AN87" s="448"/>
      <c r="AO87" s="448"/>
      <c r="AP87" s="449"/>
      <c r="AQ87" s="447"/>
      <c r="AR87" s="448"/>
      <c r="AS87" s="448"/>
      <c r="AT87" s="449"/>
      <c r="AU87" s="447"/>
      <c r="AV87" s="448"/>
      <c r="AW87" s="448"/>
      <c r="AX87" s="449"/>
      <c r="AY87" s="482" t="s">
        <v>34</v>
      </c>
      <c r="AZ87" s="483"/>
      <c r="BA87" s="483"/>
      <c r="BB87" s="484"/>
      <c r="BC87" s="447"/>
      <c r="BD87" s="448"/>
      <c r="BE87" s="448"/>
      <c r="BF87" s="449"/>
      <c r="BG87" s="482" t="s">
        <v>34</v>
      </c>
      <c r="BH87" s="483"/>
      <c r="BI87" s="483"/>
      <c r="BJ87" s="484"/>
      <c r="BK87" s="447"/>
      <c r="BL87" s="448"/>
      <c r="BM87" s="448"/>
      <c r="BN87" s="449"/>
      <c r="BO87" s="480" t="str">
        <f t="shared" si="63"/>
        <v>n.é.</v>
      </c>
      <c r="BP87" s="481"/>
    </row>
    <row r="88" spans="1:68" ht="20.100000000000001" hidden="1" customHeight="1">
      <c r="A88" s="440" t="s">
        <v>272</v>
      </c>
      <c r="B88" s="441"/>
      <c r="C88" s="461" t="s">
        <v>273</v>
      </c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3"/>
      <c r="AC88" s="492" t="s">
        <v>274</v>
      </c>
      <c r="AD88" s="493"/>
      <c r="AE88" s="447"/>
      <c r="AF88" s="448"/>
      <c r="AG88" s="448"/>
      <c r="AH88" s="449"/>
      <c r="AI88" s="447"/>
      <c r="AJ88" s="448"/>
      <c r="AK88" s="448"/>
      <c r="AL88" s="449"/>
      <c r="AM88" s="447"/>
      <c r="AN88" s="448"/>
      <c r="AO88" s="448"/>
      <c r="AP88" s="449"/>
      <c r="AQ88" s="447"/>
      <c r="AR88" s="448"/>
      <c r="AS88" s="448"/>
      <c r="AT88" s="449"/>
      <c r="AU88" s="447"/>
      <c r="AV88" s="448"/>
      <c r="AW88" s="448"/>
      <c r="AX88" s="449"/>
      <c r="AY88" s="482" t="s">
        <v>34</v>
      </c>
      <c r="AZ88" s="483"/>
      <c r="BA88" s="483"/>
      <c r="BB88" s="484"/>
      <c r="BC88" s="447"/>
      <c r="BD88" s="448"/>
      <c r="BE88" s="448"/>
      <c r="BF88" s="449"/>
      <c r="BG88" s="482" t="s">
        <v>34</v>
      </c>
      <c r="BH88" s="483"/>
      <c r="BI88" s="483"/>
      <c r="BJ88" s="484"/>
      <c r="BK88" s="447"/>
      <c r="BL88" s="448"/>
      <c r="BM88" s="448"/>
      <c r="BN88" s="449"/>
      <c r="BO88" s="480" t="str">
        <f t="shared" si="63"/>
        <v>n.é.</v>
      </c>
      <c r="BP88" s="481"/>
    </row>
    <row r="89" spans="1:68" ht="20.100000000000001" hidden="1" customHeight="1">
      <c r="A89" s="440" t="s">
        <v>275</v>
      </c>
      <c r="B89" s="441"/>
      <c r="C89" s="461" t="s">
        <v>276</v>
      </c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3"/>
      <c r="AC89" s="492" t="s">
        <v>277</v>
      </c>
      <c r="AD89" s="493"/>
      <c r="AE89" s="447"/>
      <c r="AF89" s="448"/>
      <c r="AG89" s="448"/>
      <c r="AH89" s="449"/>
      <c r="AI89" s="447"/>
      <c r="AJ89" s="448"/>
      <c r="AK89" s="448"/>
      <c r="AL89" s="449"/>
      <c r="AM89" s="447"/>
      <c r="AN89" s="448"/>
      <c r="AO89" s="448"/>
      <c r="AP89" s="449"/>
      <c r="AQ89" s="447"/>
      <c r="AR89" s="448"/>
      <c r="AS89" s="448"/>
      <c r="AT89" s="449"/>
      <c r="AU89" s="447"/>
      <c r="AV89" s="448"/>
      <c r="AW89" s="448"/>
      <c r="AX89" s="449"/>
      <c r="AY89" s="482" t="s">
        <v>34</v>
      </c>
      <c r="AZ89" s="483"/>
      <c r="BA89" s="483"/>
      <c r="BB89" s="484"/>
      <c r="BC89" s="447"/>
      <c r="BD89" s="448"/>
      <c r="BE89" s="448"/>
      <c r="BF89" s="449"/>
      <c r="BG89" s="482" t="s">
        <v>34</v>
      </c>
      <c r="BH89" s="483"/>
      <c r="BI89" s="483"/>
      <c r="BJ89" s="484"/>
      <c r="BK89" s="447"/>
      <c r="BL89" s="448"/>
      <c r="BM89" s="448"/>
      <c r="BN89" s="449"/>
      <c r="BO89" s="480" t="str">
        <f t="shared" si="63"/>
        <v>n.é.</v>
      </c>
      <c r="BP89" s="481"/>
    </row>
    <row r="90" spans="1:68" ht="20.100000000000001" hidden="1" customHeight="1">
      <c r="A90" s="440" t="s">
        <v>278</v>
      </c>
      <c r="B90" s="441"/>
      <c r="C90" s="461" t="s">
        <v>279</v>
      </c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3"/>
      <c r="AC90" s="492" t="s">
        <v>280</v>
      </c>
      <c r="AD90" s="493"/>
      <c r="AE90" s="447"/>
      <c r="AF90" s="448"/>
      <c r="AG90" s="448"/>
      <c r="AH90" s="449"/>
      <c r="AI90" s="447"/>
      <c r="AJ90" s="448"/>
      <c r="AK90" s="448"/>
      <c r="AL90" s="449"/>
      <c r="AM90" s="447"/>
      <c r="AN90" s="448"/>
      <c r="AO90" s="448"/>
      <c r="AP90" s="449"/>
      <c r="AQ90" s="447"/>
      <c r="AR90" s="448"/>
      <c r="AS90" s="448"/>
      <c r="AT90" s="449"/>
      <c r="AU90" s="447"/>
      <c r="AV90" s="448"/>
      <c r="AW90" s="448"/>
      <c r="AX90" s="449"/>
      <c r="AY90" s="482" t="s">
        <v>34</v>
      </c>
      <c r="AZ90" s="483"/>
      <c r="BA90" s="483"/>
      <c r="BB90" s="484"/>
      <c r="BC90" s="447"/>
      <c r="BD90" s="448"/>
      <c r="BE90" s="448"/>
      <c r="BF90" s="449"/>
      <c r="BG90" s="482" t="s">
        <v>34</v>
      </c>
      <c r="BH90" s="483"/>
      <c r="BI90" s="483"/>
      <c r="BJ90" s="484"/>
      <c r="BK90" s="447"/>
      <c r="BL90" s="448"/>
      <c r="BM90" s="448"/>
      <c r="BN90" s="449"/>
      <c r="BO90" s="480" t="str">
        <f t="shared" si="63"/>
        <v>n.é.</v>
      </c>
      <c r="BP90" s="481"/>
    </row>
    <row r="91" spans="1:68" s="3" customFormat="1" ht="20.100000000000001" customHeight="1">
      <c r="A91" s="465" t="s">
        <v>281</v>
      </c>
      <c r="B91" s="466"/>
      <c r="C91" s="467" t="s">
        <v>282</v>
      </c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9"/>
      <c r="AC91" s="507" t="s">
        <v>283</v>
      </c>
      <c r="AD91" s="508"/>
      <c r="AE91" s="518">
        <f t="shared" si="68"/>
        <v>0</v>
      </c>
      <c r="AF91" s="519"/>
      <c r="AG91" s="519"/>
      <c r="AH91" s="520"/>
      <c r="AI91" s="518">
        <f t="shared" ref="AI91" si="79">SUM(AI89:AL90)</f>
        <v>0</v>
      </c>
      <c r="AJ91" s="519"/>
      <c r="AK91" s="519"/>
      <c r="AL91" s="520"/>
      <c r="AM91" s="518">
        <f t="shared" ref="AM91" si="80">SUM(AM89:AP90)</f>
        <v>0</v>
      </c>
      <c r="AN91" s="519"/>
      <c r="AO91" s="519"/>
      <c r="AP91" s="520"/>
      <c r="AQ91" s="518">
        <f t="shared" ref="AQ91" si="81">SUM(AQ89:AT90)</f>
        <v>0</v>
      </c>
      <c r="AR91" s="519"/>
      <c r="AS91" s="519"/>
      <c r="AT91" s="520"/>
      <c r="AU91" s="518">
        <f t="shared" ref="AU91" si="82">SUM(AU89:AX90)</f>
        <v>0</v>
      </c>
      <c r="AV91" s="519"/>
      <c r="AW91" s="519"/>
      <c r="AX91" s="520"/>
      <c r="AY91" s="521" t="s">
        <v>34</v>
      </c>
      <c r="AZ91" s="522"/>
      <c r="BA91" s="522"/>
      <c r="BB91" s="523"/>
      <c r="BC91" s="518">
        <f t="shared" ref="BC91" si="83">SUM(BC89:BF90)</f>
        <v>0</v>
      </c>
      <c r="BD91" s="519"/>
      <c r="BE91" s="519"/>
      <c r="BF91" s="520"/>
      <c r="BG91" s="521" t="s">
        <v>34</v>
      </c>
      <c r="BH91" s="522"/>
      <c r="BI91" s="522"/>
      <c r="BJ91" s="523"/>
      <c r="BK91" s="518">
        <f t="shared" ref="BK91" si="84">SUM(BK89:BN90)</f>
        <v>0</v>
      </c>
      <c r="BL91" s="519"/>
      <c r="BM91" s="519"/>
      <c r="BN91" s="520"/>
      <c r="BO91" s="485" t="str">
        <f t="shared" si="63"/>
        <v>n.é.</v>
      </c>
      <c r="BP91" s="486"/>
    </row>
    <row r="92" spans="1:68" s="3" customFormat="1" ht="20.100000000000001" customHeight="1">
      <c r="A92" s="465" t="s">
        <v>284</v>
      </c>
      <c r="B92" s="466"/>
      <c r="C92" s="467" t="s">
        <v>285</v>
      </c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68"/>
      <c r="AB92" s="469"/>
      <c r="AC92" s="507" t="s">
        <v>286</v>
      </c>
      <c r="AD92" s="508"/>
      <c r="AE92" s="472">
        <f t="shared" si="68"/>
        <v>80888964</v>
      </c>
      <c r="AF92" s="473"/>
      <c r="AG92" s="473"/>
      <c r="AH92" s="474"/>
      <c r="AI92" s="472">
        <f t="shared" ref="AI92" si="85">AI75+AI80+AI83+AI84+AI85+AI86+AI87+AI88+AI91</f>
        <v>46498164</v>
      </c>
      <c r="AJ92" s="473"/>
      <c r="AK92" s="473"/>
      <c r="AL92" s="474"/>
      <c r="AM92" s="472">
        <f t="shared" ref="AM92" si="86">AM75+AM80+AM83+AM84+AM85+AM86+AM87+AM88+AM91</f>
        <v>34390800</v>
      </c>
      <c r="AN92" s="473"/>
      <c r="AO92" s="473"/>
      <c r="AP92" s="474"/>
      <c r="AQ92" s="472">
        <f>SUM(AQ83,AQ86)</f>
        <v>84374946</v>
      </c>
      <c r="AR92" s="473"/>
      <c r="AS92" s="473"/>
      <c r="AT92" s="474"/>
      <c r="AU92" s="472">
        <f t="shared" ref="AU92" si="87">AU75+AU80+SUM(AU83:AX88)+AU91</f>
        <v>0</v>
      </c>
      <c r="AV92" s="473"/>
      <c r="AW92" s="473"/>
      <c r="AX92" s="474"/>
      <c r="AY92" s="475" t="s">
        <v>34</v>
      </c>
      <c r="AZ92" s="476"/>
      <c r="BA92" s="476"/>
      <c r="BB92" s="477"/>
      <c r="BC92" s="472">
        <f t="shared" ref="BC92" si="88">BC75+BC80+SUM(BC83:BF88)+BC91</f>
        <v>0</v>
      </c>
      <c r="BD92" s="473"/>
      <c r="BE92" s="473"/>
      <c r="BF92" s="474"/>
      <c r="BG92" s="475" t="s">
        <v>34</v>
      </c>
      <c r="BH92" s="476"/>
      <c r="BI92" s="476"/>
      <c r="BJ92" s="477"/>
      <c r="BK92" s="472">
        <f t="shared" ref="BK92" si="89">BK75+BK80+SUM(BK83:BN88)+BK91</f>
        <v>75250928</v>
      </c>
      <c r="BL92" s="473"/>
      <c r="BM92" s="473"/>
      <c r="BN92" s="474"/>
      <c r="BO92" s="485">
        <f t="shared" si="63"/>
        <v>0.89186342116295991</v>
      </c>
      <c r="BP92" s="486"/>
    </row>
    <row r="93" spans="1:68" ht="20.100000000000001" hidden="1" customHeight="1">
      <c r="A93" s="440" t="s">
        <v>287</v>
      </c>
      <c r="B93" s="441"/>
      <c r="C93" s="461" t="s">
        <v>288</v>
      </c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3"/>
      <c r="AC93" s="492" t="s">
        <v>289</v>
      </c>
      <c r="AD93" s="493"/>
      <c r="AE93" s="447"/>
      <c r="AF93" s="448"/>
      <c r="AG93" s="448"/>
      <c r="AH93" s="449"/>
      <c r="AI93" s="447"/>
      <c r="AJ93" s="448"/>
      <c r="AK93" s="448"/>
      <c r="AL93" s="449"/>
      <c r="AM93" s="447"/>
      <c r="AN93" s="448"/>
      <c r="AO93" s="448"/>
      <c r="AP93" s="449"/>
      <c r="AQ93" s="447"/>
      <c r="AR93" s="448"/>
      <c r="AS93" s="448"/>
      <c r="AT93" s="449"/>
      <c r="AU93" s="447"/>
      <c r="AV93" s="448"/>
      <c r="AW93" s="448"/>
      <c r="AX93" s="449"/>
      <c r="AY93" s="482" t="s">
        <v>34</v>
      </c>
      <c r="AZ93" s="483"/>
      <c r="BA93" s="483"/>
      <c r="BB93" s="484"/>
      <c r="BC93" s="447"/>
      <c r="BD93" s="448"/>
      <c r="BE93" s="448"/>
      <c r="BF93" s="449"/>
      <c r="BG93" s="482" t="s">
        <v>34</v>
      </c>
      <c r="BH93" s="483"/>
      <c r="BI93" s="483"/>
      <c r="BJ93" s="484"/>
      <c r="BK93" s="447"/>
      <c r="BL93" s="448"/>
      <c r="BM93" s="448"/>
      <c r="BN93" s="449"/>
      <c r="BO93" s="480" t="str">
        <f t="shared" si="63"/>
        <v>n.é.</v>
      </c>
      <c r="BP93" s="481"/>
    </row>
    <row r="94" spans="1:68" ht="20.100000000000001" hidden="1" customHeight="1">
      <c r="A94" s="440" t="s">
        <v>290</v>
      </c>
      <c r="B94" s="441"/>
      <c r="C94" s="461" t="s">
        <v>291</v>
      </c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3"/>
      <c r="AC94" s="492" t="s">
        <v>292</v>
      </c>
      <c r="AD94" s="493"/>
      <c r="AE94" s="447"/>
      <c r="AF94" s="448"/>
      <c r="AG94" s="448"/>
      <c r="AH94" s="449"/>
      <c r="AI94" s="447"/>
      <c r="AJ94" s="448"/>
      <c r="AK94" s="448"/>
      <c r="AL94" s="449"/>
      <c r="AM94" s="447"/>
      <c r="AN94" s="448"/>
      <c r="AO94" s="448"/>
      <c r="AP94" s="449"/>
      <c r="AQ94" s="447"/>
      <c r="AR94" s="448"/>
      <c r="AS94" s="448"/>
      <c r="AT94" s="449"/>
      <c r="AU94" s="447"/>
      <c r="AV94" s="448"/>
      <c r="AW94" s="448"/>
      <c r="AX94" s="449"/>
      <c r="AY94" s="482" t="s">
        <v>34</v>
      </c>
      <c r="AZ94" s="483"/>
      <c r="BA94" s="483"/>
      <c r="BB94" s="484"/>
      <c r="BC94" s="447"/>
      <c r="BD94" s="448"/>
      <c r="BE94" s="448"/>
      <c r="BF94" s="449"/>
      <c r="BG94" s="482" t="s">
        <v>34</v>
      </c>
      <c r="BH94" s="483"/>
      <c r="BI94" s="483"/>
      <c r="BJ94" s="484"/>
      <c r="BK94" s="447"/>
      <c r="BL94" s="448"/>
      <c r="BM94" s="448"/>
      <c r="BN94" s="449"/>
      <c r="BO94" s="480" t="str">
        <f t="shared" si="63"/>
        <v>n.é.</v>
      </c>
      <c r="BP94" s="481"/>
    </row>
    <row r="95" spans="1:68" ht="20.100000000000001" hidden="1" customHeight="1">
      <c r="A95" s="440" t="s">
        <v>293</v>
      </c>
      <c r="B95" s="441"/>
      <c r="C95" s="489" t="s">
        <v>294</v>
      </c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1"/>
      <c r="AC95" s="492" t="s">
        <v>295</v>
      </c>
      <c r="AD95" s="493"/>
      <c r="AE95" s="447"/>
      <c r="AF95" s="448"/>
      <c r="AG95" s="448"/>
      <c r="AH95" s="449"/>
      <c r="AI95" s="447"/>
      <c r="AJ95" s="448"/>
      <c r="AK95" s="448"/>
      <c r="AL95" s="449"/>
      <c r="AM95" s="447"/>
      <c r="AN95" s="448"/>
      <c r="AO95" s="448"/>
      <c r="AP95" s="449"/>
      <c r="AQ95" s="447"/>
      <c r="AR95" s="448"/>
      <c r="AS95" s="448"/>
      <c r="AT95" s="449"/>
      <c r="AU95" s="447"/>
      <c r="AV95" s="448"/>
      <c r="AW95" s="448"/>
      <c r="AX95" s="449"/>
      <c r="AY95" s="482" t="s">
        <v>34</v>
      </c>
      <c r="AZ95" s="483"/>
      <c r="BA95" s="483"/>
      <c r="BB95" s="484"/>
      <c r="BC95" s="447"/>
      <c r="BD95" s="448"/>
      <c r="BE95" s="448"/>
      <c r="BF95" s="449"/>
      <c r="BG95" s="482" t="s">
        <v>34</v>
      </c>
      <c r="BH95" s="483"/>
      <c r="BI95" s="483"/>
      <c r="BJ95" s="484"/>
      <c r="BK95" s="447"/>
      <c r="BL95" s="448"/>
      <c r="BM95" s="448"/>
      <c r="BN95" s="449"/>
      <c r="BO95" s="480" t="str">
        <f t="shared" si="63"/>
        <v>n.é.</v>
      </c>
      <c r="BP95" s="481"/>
    </row>
    <row r="96" spans="1:68" ht="20.100000000000001" hidden="1" customHeight="1">
      <c r="A96" s="440" t="s">
        <v>296</v>
      </c>
      <c r="B96" s="441"/>
      <c r="C96" s="489" t="s">
        <v>297</v>
      </c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1"/>
      <c r="AC96" s="492" t="s">
        <v>298</v>
      </c>
      <c r="AD96" s="493"/>
      <c r="AE96" s="447"/>
      <c r="AF96" s="448"/>
      <c r="AG96" s="448"/>
      <c r="AH96" s="449"/>
      <c r="AI96" s="447"/>
      <c r="AJ96" s="448"/>
      <c r="AK96" s="448"/>
      <c r="AL96" s="449"/>
      <c r="AM96" s="447"/>
      <c r="AN96" s="448"/>
      <c r="AO96" s="448"/>
      <c r="AP96" s="449"/>
      <c r="AQ96" s="447"/>
      <c r="AR96" s="448"/>
      <c r="AS96" s="448"/>
      <c r="AT96" s="449"/>
      <c r="AU96" s="447"/>
      <c r="AV96" s="448"/>
      <c r="AW96" s="448"/>
      <c r="AX96" s="449"/>
      <c r="AY96" s="482" t="s">
        <v>34</v>
      </c>
      <c r="AZ96" s="483"/>
      <c r="BA96" s="483"/>
      <c r="BB96" s="484"/>
      <c r="BC96" s="447"/>
      <c r="BD96" s="448"/>
      <c r="BE96" s="448"/>
      <c r="BF96" s="449"/>
      <c r="BG96" s="482" t="s">
        <v>34</v>
      </c>
      <c r="BH96" s="483"/>
      <c r="BI96" s="483"/>
      <c r="BJ96" s="484"/>
      <c r="BK96" s="447"/>
      <c r="BL96" s="448"/>
      <c r="BM96" s="448"/>
      <c r="BN96" s="449"/>
      <c r="BO96" s="480" t="str">
        <f t="shared" si="63"/>
        <v>n.é.</v>
      </c>
      <c r="BP96" s="481"/>
    </row>
    <row r="97" spans="1:68" ht="20.100000000000001" hidden="1" customHeight="1">
      <c r="A97" s="440" t="s">
        <v>299</v>
      </c>
      <c r="B97" s="441"/>
      <c r="C97" s="489" t="s">
        <v>300</v>
      </c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1"/>
      <c r="AC97" s="492" t="s">
        <v>301</v>
      </c>
      <c r="AD97" s="493"/>
      <c r="AE97" s="447"/>
      <c r="AF97" s="448"/>
      <c r="AG97" s="448"/>
      <c r="AH97" s="449"/>
      <c r="AI97" s="447"/>
      <c r="AJ97" s="448"/>
      <c r="AK97" s="448"/>
      <c r="AL97" s="449"/>
      <c r="AM97" s="447"/>
      <c r="AN97" s="448"/>
      <c r="AO97" s="448"/>
      <c r="AP97" s="449"/>
      <c r="AQ97" s="447"/>
      <c r="AR97" s="448"/>
      <c r="AS97" s="448"/>
      <c r="AT97" s="449"/>
      <c r="AU97" s="447"/>
      <c r="AV97" s="448"/>
      <c r="AW97" s="448"/>
      <c r="AX97" s="449"/>
      <c r="AY97" s="482" t="s">
        <v>34</v>
      </c>
      <c r="AZ97" s="483"/>
      <c r="BA97" s="483"/>
      <c r="BB97" s="484"/>
      <c r="BC97" s="447"/>
      <c r="BD97" s="448"/>
      <c r="BE97" s="448"/>
      <c r="BF97" s="449"/>
      <c r="BG97" s="482" t="s">
        <v>34</v>
      </c>
      <c r="BH97" s="483"/>
      <c r="BI97" s="483"/>
      <c r="BJ97" s="484"/>
      <c r="BK97" s="447"/>
      <c r="BL97" s="448"/>
      <c r="BM97" s="448"/>
      <c r="BN97" s="449"/>
      <c r="BO97" s="480" t="str">
        <f t="shared" si="63"/>
        <v>n.é.</v>
      </c>
      <c r="BP97" s="481"/>
    </row>
    <row r="98" spans="1:68" s="3" customFormat="1" ht="20.100000000000001" customHeight="1">
      <c r="A98" s="465" t="s">
        <v>302</v>
      </c>
      <c r="B98" s="466"/>
      <c r="C98" s="509" t="s">
        <v>303</v>
      </c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0"/>
      <c r="AA98" s="510"/>
      <c r="AB98" s="511"/>
      <c r="AC98" s="507" t="s">
        <v>304</v>
      </c>
      <c r="AD98" s="508"/>
      <c r="AE98" s="472">
        <f t="shared" si="68"/>
        <v>0</v>
      </c>
      <c r="AF98" s="473"/>
      <c r="AG98" s="473"/>
      <c r="AH98" s="474"/>
      <c r="AI98" s="472">
        <f t="shared" ref="AI98" si="90">SUM(AI93:AL97)</f>
        <v>0</v>
      </c>
      <c r="AJ98" s="473"/>
      <c r="AK98" s="473"/>
      <c r="AL98" s="474"/>
      <c r="AM98" s="472">
        <f t="shared" ref="AM98" si="91">SUM(AM93:AP97)</f>
        <v>0</v>
      </c>
      <c r="AN98" s="473"/>
      <c r="AO98" s="473"/>
      <c r="AP98" s="474"/>
      <c r="AQ98" s="472">
        <f t="shared" ref="AQ98" si="92">SUM(AQ93:AT97)</f>
        <v>0</v>
      </c>
      <c r="AR98" s="473"/>
      <c r="AS98" s="473"/>
      <c r="AT98" s="474"/>
      <c r="AU98" s="472">
        <f t="shared" ref="AU98" si="93">SUM(AU93:AX97)</f>
        <v>0</v>
      </c>
      <c r="AV98" s="473"/>
      <c r="AW98" s="473"/>
      <c r="AX98" s="474"/>
      <c r="AY98" s="475" t="s">
        <v>34</v>
      </c>
      <c r="AZ98" s="476"/>
      <c r="BA98" s="476"/>
      <c r="BB98" s="477"/>
      <c r="BC98" s="472">
        <f t="shared" ref="BC98" si="94">SUM(BC93:BF97)</f>
        <v>0</v>
      </c>
      <c r="BD98" s="473"/>
      <c r="BE98" s="473"/>
      <c r="BF98" s="474"/>
      <c r="BG98" s="475" t="s">
        <v>34</v>
      </c>
      <c r="BH98" s="476"/>
      <c r="BI98" s="476"/>
      <c r="BJ98" s="477"/>
      <c r="BK98" s="472">
        <f t="shared" ref="BK98" si="95">SUM(BK93:BN97)</f>
        <v>0</v>
      </c>
      <c r="BL98" s="473"/>
      <c r="BM98" s="473"/>
      <c r="BN98" s="474"/>
      <c r="BO98" s="485" t="str">
        <f t="shared" si="63"/>
        <v>n.é.</v>
      </c>
      <c r="BP98" s="486"/>
    </row>
    <row r="99" spans="1:68" s="3" customFormat="1" ht="20.100000000000001" hidden="1" customHeight="1">
      <c r="A99" s="440" t="s">
        <v>305</v>
      </c>
      <c r="B99" s="441"/>
      <c r="C99" s="461" t="s">
        <v>306</v>
      </c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3"/>
      <c r="AC99" s="492" t="s">
        <v>307</v>
      </c>
      <c r="AD99" s="493"/>
      <c r="AE99" s="447"/>
      <c r="AF99" s="448"/>
      <c r="AG99" s="448"/>
      <c r="AH99" s="449"/>
      <c r="AI99" s="447"/>
      <c r="AJ99" s="448"/>
      <c r="AK99" s="448"/>
      <c r="AL99" s="449"/>
      <c r="AM99" s="447"/>
      <c r="AN99" s="448"/>
      <c r="AO99" s="448"/>
      <c r="AP99" s="449"/>
      <c r="AQ99" s="447"/>
      <c r="AR99" s="448"/>
      <c r="AS99" s="448"/>
      <c r="AT99" s="449"/>
      <c r="AU99" s="447"/>
      <c r="AV99" s="448"/>
      <c r="AW99" s="448"/>
      <c r="AX99" s="449"/>
      <c r="AY99" s="482" t="s">
        <v>34</v>
      </c>
      <c r="AZ99" s="483"/>
      <c r="BA99" s="483"/>
      <c r="BB99" s="484"/>
      <c r="BC99" s="447"/>
      <c r="BD99" s="448"/>
      <c r="BE99" s="448"/>
      <c r="BF99" s="449"/>
      <c r="BG99" s="482" t="s">
        <v>34</v>
      </c>
      <c r="BH99" s="483"/>
      <c r="BI99" s="483"/>
      <c r="BJ99" s="484"/>
      <c r="BK99" s="447"/>
      <c r="BL99" s="448"/>
      <c r="BM99" s="448"/>
      <c r="BN99" s="449"/>
      <c r="BO99" s="480" t="str">
        <f t="shared" si="63"/>
        <v>n.é.</v>
      </c>
      <c r="BP99" s="481"/>
    </row>
    <row r="100" spans="1:68" ht="20.100000000000001" hidden="1" customHeight="1">
      <c r="A100" s="440" t="s">
        <v>308</v>
      </c>
      <c r="B100" s="441"/>
      <c r="C100" s="461" t="s">
        <v>309</v>
      </c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3"/>
      <c r="AC100" s="492" t="s">
        <v>310</v>
      </c>
      <c r="AD100" s="493"/>
      <c r="AE100" s="447"/>
      <c r="AF100" s="448"/>
      <c r="AG100" s="448"/>
      <c r="AH100" s="449"/>
      <c r="AI100" s="447"/>
      <c r="AJ100" s="448"/>
      <c r="AK100" s="448"/>
      <c r="AL100" s="449"/>
      <c r="AM100" s="447"/>
      <c r="AN100" s="448"/>
      <c r="AO100" s="448"/>
      <c r="AP100" s="449"/>
      <c r="AQ100" s="447"/>
      <c r="AR100" s="448"/>
      <c r="AS100" s="448"/>
      <c r="AT100" s="449"/>
      <c r="AU100" s="447"/>
      <c r="AV100" s="448"/>
      <c r="AW100" s="448"/>
      <c r="AX100" s="449"/>
      <c r="AY100" s="482" t="s">
        <v>34</v>
      </c>
      <c r="AZ100" s="483"/>
      <c r="BA100" s="483"/>
      <c r="BB100" s="484"/>
      <c r="BC100" s="447"/>
      <c r="BD100" s="448"/>
      <c r="BE100" s="448"/>
      <c r="BF100" s="449"/>
      <c r="BG100" s="482" t="s">
        <v>34</v>
      </c>
      <c r="BH100" s="483"/>
      <c r="BI100" s="483"/>
      <c r="BJ100" s="484"/>
      <c r="BK100" s="447"/>
      <c r="BL100" s="448"/>
      <c r="BM100" s="448"/>
      <c r="BN100" s="449"/>
      <c r="BO100" s="480" t="str">
        <f t="shared" si="63"/>
        <v>n.é.</v>
      </c>
      <c r="BP100" s="481"/>
    </row>
    <row r="101" spans="1:68" s="3" customFormat="1" ht="20.100000000000001" customHeight="1">
      <c r="A101" s="500" t="s">
        <v>311</v>
      </c>
      <c r="B101" s="501"/>
      <c r="C101" s="532" t="s">
        <v>312</v>
      </c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4"/>
      <c r="AC101" s="535" t="s">
        <v>313</v>
      </c>
      <c r="AD101" s="536"/>
      <c r="AE101" s="494">
        <f t="shared" si="68"/>
        <v>80888964</v>
      </c>
      <c r="AF101" s="495"/>
      <c r="AG101" s="495"/>
      <c r="AH101" s="496"/>
      <c r="AI101" s="494">
        <f t="shared" ref="AI101" si="96">AI92+AI98+AI99+AI100</f>
        <v>46498164</v>
      </c>
      <c r="AJ101" s="495"/>
      <c r="AK101" s="495"/>
      <c r="AL101" s="496"/>
      <c r="AM101" s="494">
        <f t="shared" ref="AM101" si="97">AM92+AM98+AM99+AM100</f>
        <v>34390800</v>
      </c>
      <c r="AN101" s="495"/>
      <c r="AO101" s="495"/>
      <c r="AP101" s="496"/>
      <c r="AQ101" s="494">
        <f t="shared" ref="AQ101" si="98">AQ92+AQ98+AQ100+AQ99</f>
        <v>84374946</v>
      </c>
      <c r="AR101" s="495"/>
      <c r="AS101" s="495"/>
      <c r="AT101" s="496"/>
      <c r="AU101" s="494">
        <f t="shared" ref="AU101" si="99">AU92+AU98+AU100+AU99</f>
        <v>0</v>
      </c>
      <c r="AV101" s="495"/>
      <c r="AW101" s="495"/>
      <c r="AX101" s="496"/>
      <c r="AY101" s="497" t="s">
        <v>34</v>
      </c>
      <c r="AZ101" s="498"/>
      <c r="BA101" s="498"/>
      <c r="BB101" s="499"/>
      <c r="BC101" s="494">
        <f t="shared" ref="BC101" si="100">BC92+BC98+BC100+BC99</f>
        <v>0</v>
      </c>
      <c r="BD101" s="495"/>
      <c r="BE101" s="495"/>
      <c r="BF101" s="496"/>
      <c r="BG101" s="497" t="s">
        <v>34</v>
      </c>
      <c r="BH101" s="498"/>
      <c r="BI101" s="498"/>
      <c r="BJ101" s="499"/>
      <c r="BK101" s="494">
        <f t="shared" ref="BK101" si="101">BK92+BK98+BK100+BK99</f>
        <v>75250928</v>
      </c>
      <c r="BL101" s="495"/>
      <c r="BM101" s="495"/>
      <c r="BN101" s="496"/>
      <c r="BO101" s="487">
        <f t="shared" si="63"/>
        <v>0.89186342116295991</v>
      </c>
      <c r="BP101" s="488"/>
    </row>
    <row r="102" spans="1:68" s="3" customFormat="1" ht="20.100000000000001" customHeight="1">
      <c r="A102" s="524" t="s">
        <v>314</v>
      </c>
      <c r="B102" s="525"/>
      <c r="C102" s="4" t="s">
        <v>315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"/>
      <c r="AC102" s="7"/>
      <c r="AD102" s="8"/>
      <c r="AE102" s="526">
        <f t="shared" si="68"/>
        <v>83388964</v>
      </c>
      <c r="AF102" s="527"/>
      <c r="AG102" s="527"/>
      <c r="AH102" s="528"/>
      <c r="AI102" s="526">
        <f t="shared" ref="AI102" si="102">AI71+AI101</f>
        <v>46498164</v>
      </c>
      <c r="AJ102" s="527"/>
      <c r="AK102" s="527"/>
      <c r="AL102" s="528"/>
      <c r="AM102" s="526">
        <f t="shared" ref="AM102" si="103">AM71+AM101</f>
        <v>36890800</v>
      </c>
      <c r="AN102" s="527"/>
      <c r="AO102" s="527"/>
      <c r="AP102" s="528"/>
      <c r="AQ102" s="526">
        <f t="shared" ref="AQ102" si="104">AQ71+AQ101</f>
        <v>92000327</v>
      </c>
      <c r="AR102" s="527"/>
      <c r="AS102" s="527"/>
      <c r="AT102" s="528"/>
      <c r="AU102" s="526">
        <f t="shared" ref="AU102" si="105">AU71+AU101</f>
        <v>0</v>
      </c>
      <c r="AV102" s="527"/>
      <c r="AW102" s="527"/>
      <c r="AX102" s="528"/>
      <c r="AY102" s="529" t="s">
        <v>34</v>
      </c>
      <c r="AZ102" s="530"/>
      <c r="BA102" s="530"/>
      <c r="BB102" s="531"/>
      <c r="BC102" s="526">
        <f t="shared" ref="BC102" si="106">BC71+BC101</f>
        <v>0</v>
      </c>
      <c r="BD102" s="527"/>
      <c r="BE102" s="527"/>
      <c r="BF102" s="528"/>
      <c r="BG102" s="529" t="s">
        <v>34</v>
      </c>
      <c r="BH102" s="530"/>
      <c r="BI102" s="530"/>
      <c r="BJ102" s="531"/>
      <c r="BK102" s="526">
        <f t="shared" ref="BK102" si="107">BK71+BK101</f>
        <v>82831178</v>
      </c>
      <c r="BL102" s="527"/>
      <c r="BM102" s="527"/>
      <c r="BN102" s="528"/>
      <c r="BO102" s="542">
        <f t="shared" si="63"/>
        <v>0.90033569119814105</v>
      </c>
      <c r="BP102" s="543"/>
    </row>
    <row r="103" spans="1:68" ht="20.100000000000001" customHeight="1">
      <c r="A103" s="440" t="s">
        <v>316</v>
      </c>
      <c r="B103" s="441"/>
      <c r="C103" s="537" t="s">
        <v>317</v>
      </c>
      <c r="D103" s="538"/>
      <c r="E103" s="538"/>
      <c r="F103" s="538"/>
      <c r="G103" s="538"/>
      <c r="H103" s="538"/>
      <c r="I103" s="538"/>
      <c r="J103" s="538"/>
      <c r="K103" s="538"/>
      <c r="L103" s="538"/>
      <c r="M103" s="538"/>
      <c r="N103" s="538"/>
      <c r="O103" s="538"/>
      <c r="P103" s="538"/>
      <c r="Q103" s="538"/>
      <c r="R103" s="538"/>
      <c r="S103" s="538"/>
      <c r="T103" s="538"/>
      <c r="U103" s="538"/>
      <c r="V103" s="538"/>
      <c r="W103" s="538"/>
      <c r="X103" s="538"/>
      <c r="Y103" s="538"/>
      <c r="Z103" s="538"/>
      <c r="AA103" s="538"/>
      <c r="AB103" s="539"/>
      <c r="AC103" s="544" t="s">
        <v>318</v>
      </c>
      <c r="AD103" s="545"/>
      <c r="AE103" s="447">
        <f t="shared" si="68"/>
        <v>52812840</v>
      </c>
      <c r="AF103" s="448"/>
      <c r="AG103" s="448"/>
      <c r="AH103" s="449"/>
      <c r="AI103" s="447">
        <v>29868870</v>
      </c>
      <c r="AJ103" s="448"/>
      <c r="AK103" s="448"/>
      <c r="AL103" s="449"/>
      <c r="AM103" s="447">
        <v>22943970</v>
      </c>
      <c r="AN103" s="448"/>
      <c r="AO103" s="448"/>
      <c r="AP103" s="449"/>
      <c r="AQ103" s="447">
        <v>53446088</v>
      </c>
      <c r="AR103" s="448"/>
      <c r="AS103" s="448"/>
      <c r="AT103" s="449"/>
      <c r="AU103" s="447"/>
      <c r="AV103" s="448"/>
      <c r="AW103" s="448"/>
      <c r="AX103" s="449"/>
      <c r="AY103" s="447"/>
      <c r="AZ103" s="448"/>
      <c r="BA103" s="448"/>
      <c r="BB103" s="449"/>
      <c r="BC103" s="447"/>
      <c r="BD103" s="448"/>
      <c r="BE103" s="448"/>
      <c r="BF103" s="449"/>
      <c r="BG103" s="447"/>
      <c r="BH103" s="448"/>
      <c r="BI103" s="448"/>
      <c r="BJ103" s="449"/>
      <c r="BK103" s="447">
        <v>47917562</v>
      </c>
      <c r="BL103" s="448"/>
      <c r="BM103" s="448"/>
      <c r="BN103" s="449"/>
      <c r="BO103" s="480">
        <f t="shared" si="63"/>
        <v>0.89655882765451422</v>
      </c>
      <c r="BP103" s="481"/>
    </row>
    <row r="104" spans="1:68" ht="20.100000000000001" customHeight="1">
      <c r="A104" s="440" t="s">
        <v>319</v>
      </c>
      <c r="B104" s="441"/>
      <c r="C104" s="537" t="s">
        <v>320</v>
      </c>
      <c r="D104" s="538"/>
      <c r="E104" s="538"/>
      <c r="F104" s="538"/>
      <c r="G104" s="538"/>
      <c r="H104" s="538"/>
      <c r="I104" s="538"/>
      <c r="J104" s="538"/>
      <c r="K104" s="538"/>
      <c r="L104" s="538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8"/>
      <c r="X104" s="538"/>
      <c r="Y104" s="538"/>
      <c r="Z104" s="538"/>
      <c r="AA104" s="538"/>
      <c r="AB104" s="539"/>
      <c r="AC104" s="540" t="s">
        <v>321</v>
      </c>
      <c r="AD104" s="541"/>
      <c r="AE104" s="447">
        <f t="shared" si="68"/>
        <v>1145780</v>
      </c>
      <c r="AF104" s="448"/>
      <c r="AG104" s="448"/>
      <c r="AH104" s="449"/>
      <c r="AI104" s="447">
        <v>0</v>
      </c>
      <c r="AJ104" s="448"/>
      <c r="AK104" s="448"/>
      <c r="AL104" s="449"/>
      <c r="AM104" s="447">
        <v>1145780</v>
      </c>
      <c r="AN104" s="448"/>
      <c r="AO104" s="448"/>
      <c r="AP104" s="449"/>
      <c r="AQ104" s="447">
        <v>3334460</v>
      </c>
      <c r="AR104" s="448"/>
      <c r="AS104" s="448"/>
      <c r="AT104" s="449"/>
      <c r="AU104" s="447"/>
      <c r="AV104" s="448"/>
      <c r="AW104" s="448"/>
      <c r="AX104" s="449"/>
      <c r="AY104" s="447"/>
      <c r="AZ104" s="448"/>
      <c r="BA104" s="448"/>
      <c r="BB104" s="449"/>
      <c r="BC104" s="447"/>
      <c r="BD104" s="448"/>
      <c r="BE104" s="448"/>
      <c r="BF104" s="449"/>
      <c r="BG104" s="447"/>
      <c r="BH104" s="448"/>
      <c r="BI104" s="448"/>
      <c r="BJ104" s="449"/>
      <c r="BK104" s="447">
        <v>896000</v>
      </c>
      <c r="BL104" s="448"/>
      <c r="BM104" s="448"/>
      <c r="BN104" s="449"/>
      <c r="BO104" s="480">
        <f t="shared" si="63"/>
        <v>0.26870917629841112</v>
      </c>
      <c r="BP104" s="481"/>
    </row>
    <row r="105" spans="1:68" ht="20.100000000000001" customHeight="1">
      <c r="A105" s="440" t="s">
        <v>322</v>
      </c>
      <c r="B105" s="441"/>
      <c r="C105" s="537" t="s">
        <v>323</v>
      </c>
      <c r="D105" s="538"/>
      <c r="E105" s="538"/>
      <c r="F105" s="538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8"/>
      <c r="S105" s="538"/>
      <c r="T105" s="538"/>
      <c r="U105" s="538"/>
      <c r="V105" s="538"/>
      <c r="W105" s="538"/>
      <c r="X105" s="538"/>
      <c r="Y105" s="538"/>
      <c r="Z105" s="538"/>
      <c r="AA105" s="538"/>
      <c r="AB105" s="539"/>
      <c r="AC105" s="540" t="s">
        <v>324</v>
      </c>
      <c r="AD105" s="541"/>
      <c r="AE105" s="447">
        <f t="shared" si="68"/>
        <v>672112</v>
      </c>
      <c r="AF105" s="448"/>
      <c r="AG105" s="448"/>
      <c r="AH105" s="449"/>
      <c r="AI105" s="447">
        <v>672112</v>
      </c>
      <c r="AJ105" s="448"/>
      <c r="AK105" s="448"/>
      <c r="AL105" s="449"/>
      <c r="AM105" s="447">
        <v>0</v>
      </c>
      <c r="AN105" s="448"/>
      <c r="AO105" s="448"/>
      <c r="AP105" s="449"/>
      <c r="AQ105" s="447">
        <v>4335481</v>
      </c>
      <c r="AR105" s="448"/>
      <c r="AS105" s="448"/>
      <c r="AT105" s="449"/>
      <c r="AU105" s="447"/>
      <c r="AV105" s="448"/>
      <c r="AW105" s="448"/>
      <c r="AX105" s="449"/>
      <c r="AY105" s="447"/>
      <c r="AZ105" s="448"/>
      <c r="BA105" s="448"/>
      <c r="BB105" s="449"/>
      <c r="BC105" s="447"/>
      <c r="BD105" s="448"/>
      <c r="BE105" s="448"/>
      <c r="BF105" s="449"/>
      <c r="BG105" s="447"/>
      <c r="BH105" s="448"/>
      <c r="BI105" s="448"/>
      <c r="BJ105" s="449"/>
      <c r="BK105" s="447">
        <v>3483608</v>
      </c>
      <c r="BL105" s="448"/>
      <c r="BM105" s="448"/>
      <c r="BN105" s="449"/>
      <c r="BO105" s="480">
        <f t="shared" si="63"/>
        <v>0.80351130589662367</v>
      </c>
      <c r="BP105" s="481"/>
    </row>
    <row r="106" spans="1:68" ht="20.100000000000001" hidden="1" customHeight="1">
      <c r="A106" s="440" t="s">
        <v>325</v>
      </c>
      <c r="B106" s="441"/>
      <c r="C106" s="442" t="s">
        <v>326</v>
      </c>
      <c r="D106" s="443"/>
      <c r="E106" s="443"/>
      <c r="F106" s="443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  <c r="AB106" s="444"/>
      <c r="AC106" s="540" t="s">
        <v>327</v>
      </c>
      <c r="AD106" s="541"/>
      <c r="AE106" s="447"/>
      <c r="AF106" s="448"/>
      <c r="AG106" s="448"/>
      <c r="AH106" s="449"/>
      <c r="AI106" s="447"/>
      <c r="AJ106" s="448"/>
      <c r="AK106" s="448"/>
      <c r="AL106" s="449"/>
      <c r="AM106" s="447"/>
      <c r="AN106" s="448"/>
      <c r="AO106" s="448"/>
      <c r="AP106" s="449"/>
      <c r="AQ106" s="447"/>
      <c r="AR106" s="448"/>
      <c r="AS106" s="448"/>
      <c r="AT106" s="449"/>
      <c r="AU106" s="447"/>
      <c r="AV106" s="448"/>
      <c r="AW106" s="448"/>
      <c r="AX106" s="449"/>
      <c r="AY106" s="447"/>
      <c r="AZ106" s="448"/>
      <c r="BA106" s="448"/>
      <c r="BB106" s="449"/>
      <c r="BC106" s="447"/>
      <c r="BD106" s="448"/>
      <c r="BE106" s="448"/>
      <c r="BF106" s="449"/>
      <c r="BG106" s="447"/>
      <c r="BH106" s="448"/>
      <c r="BI106" s="448"/>
      <c r="BJ106" s="449"/>
      <c r="BK106" s="447"/>
      <c r="BL106" s="448"/>
      <c r="BM106" s="448"/>
      <c r="BN106" s="449"/>
      <c r="BO106" s="480" t="str">
        <f t="shared" si="63"/>
        <v>n.é.</v>
      </c>
      <c r="BP106" s="481"/>
    </row>
    <row r="107" spans="1:68" ht="20.100000000000001" hidden="1" customHeight="1">
      <c r="A107" s="440" t="s">
        <v>328</v>
      </c>
      <c r="B107" s="441"/>
      <c r="C107" s="442" t="s">
        <v>329</v>
      </c>
      <c r="D107" s="443"/>
      <c r="E107" s="443"/>
      <c r="F107" s="443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  <c r="AB107" s="444"/>
      <c r="AC107" s="540" t="s">
        <v>330</v>
      </c>
      <c r="AD107" s="541"/>
      <c r="AE107" s="447"/>
      <c r="AF107" s="448"/>
      <c r="AG107" s="448"/>
      <c r="AH107" s="449"/>
      <c r="AI107" s="447"/>
      <c r="AJ107" s="448"/>
      <c r="AK107" s="448"/>
      <c r="AL107" s="449"/>
      <c r="AM107" s="447"/>
      <c r="AN107" s="448"/>
      <c r="AO107" s="448"/>
      <c r="AP107" s="449"/>
      <c r="AQ107" s="447"/>
      <c r="AR107" s="448"/>
      <c r="AS107" s="448"/>
      <c r="AT107" s="449"/>
      <c r="AU107" s="447"/>
      <c r="AV107" s="448"/>
      <c r="AW107" s="448"/>
      <c r="AX107" s="449"/>
      <c r="AY107" s="447"/>
      <c r="AZ107" s="448"/>
      <c r="BA107" s="448"/>
      <c r="BB107" s="449"/>
      <c r="BC107" s="447"/>
      <c r="BD107" s="448"/>
      <c r="BE107" s="448"/>
      <c r="BF107" s="449"/>
      <c r="BG107" s="447"/>
      <c r="BH107" s="448"/>
      <c r="BI107" s="448"/>
      <c r="BJ107" s="449"/>
      <c r="BK107" s="447"/>
      <c r="BL107" s="448"/>
      <c r="BM107" s="448"/>
      <c r="BN107" s="449"/>
      <c r="BO107" s="480" t="str">
        <f t="shared" si="63"/>
        <v>n.é.</v>
      </c>
      <c r="BP107" s="481"/>
    </row>
    <row r="108" spans="1:68" ht="20.100000000000001" customHeight="1">
      <c r="A108" s="440" t="s">
        <v>331</v>
      </c>
      <c r="B108" s="441"/>
      <c r="C108" s="442" t="s">
        <v>332</v>
      </c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4"/>
      <c r="AC108" s="540" t="s">
        <v>333</v>
      </c>
      <c r="AD108" s="541"/>
      <c r="AE108" s="447">
        <f t="shared" ref="AE108" si="108">AI108+AM108</f>
        <v>480000</v>
      </c>
      <c r="AF108" s="448"/>
      <c r="AG108" s="448"/>
      <c r="AH108" s="449"/>
      <c r="AI108" s="447">
        <v>0</v>
      </c>
      <c r="AJ108" s="448"/>
      <c r="AK108" s="448"/>
      <c r="AL108" s="449"/>
      <c r="AM108" s="447">
        <v>480000</v>
      </c>
      <c r="AN108" s="448"/>
      <c r="AO108" s="448"/>
      <c r="AP108" s="449"/>
      <c r="AQ108" s="447">
        <v>511200</v>
      </c>
      <c r="AR108" s="448"/>
      <c r="AS108" s="448"/>
      <c r="AT108" s="449"/>
      <c r="AU108" s="447"/>
      <c r="AV108" s="448"/>
      <c r="AW108" s="448"/>
      <c r="AX108" s="449"/>
      <c r="AY108" s="447"/>
      <c r="AZ108" s="448"/>
      <c r="BA108" s="448"/>
      <c r="BB108" s="449"/>
      <c r="BC108" s="447"/>
      <c r="BD108" s="448"/>
      <c r="BE108" s="448"/>
      <c r="BF108" s="449"/>
      <c r="BG108" s="447"/>
      <c r="BH108" s="448"/>
      <c r="BI108" s="448"/>
      <c r="BJ108" s="449"/>
      <c r="BK108" s="447">
        <v>0</v>
      </c>
      <c r="BL108" s="448"/>
      <c r="BM108" s="448"/>
      <c r="BN108" s="449"/>
      <c r="BO108" s="480">
        <f t="shared" si="63"/>
        <v>0</v>
      </c>
      <c r="BP108" s="481"/>
    </row>
    <row r="109" spans="1:68" ht="20.100000000000001" customHeight="1">
      <c r="A109" s="440" t="s">
        <v>334</v>
      </c>
      <c r="B109" s="441"/>
      <c r="C109" s="442" t="s">
        <v>335</v>
      </c>
      <c r="D109" s="443"/>
      <c r="E109" s="443"/>
      <c r="F109" s="443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4"/>
      <c r="AC109" s="540" t="s">
        <v>336</v>
      </c>
      <c r="AD109" s="541"/>
      <c r="AE109" s="447">
        <f t="shared" si="68"/>
        <v>2757981</v>
      </c>
      <c r="AF109" s="448"/>
      <c r="AG109" s="448"/>
      <c r="AH109" s="449"/>
      <c r="AI109" s="447">
        <v>1617091</v>
      </c>
      <c r="AJ109" s="448"/>
      <c r="AK109" s="448"/>
      <c r="AL109" s="449"/>
      <c r="AM109" s="447">
        <v>1140890</v>
      </c>
      <c r="AN109" s="448"/>
      <c r="AO109" s="448"/>
      <c r="AP109" s="449"/>
      <c r="AQ109" s="447">
        <v>2798088</v>
      </c>
      <c r="AR109" s="448"/>
      <c r="AS109" s="448"/>
      <c r="AT109" s="449"/>
      <c r="AU109" s="447"/>
      <c r="AV109" s="448"/>
      <c r="AW109" s="448"/>
      <c r="AX109" s="449"/>
      <c r="AY109" s="447"/>
      <c r="AZ109" s="448"/>
      <c r="BA109" s="448"/>
      <c r="BB109" s="449"/>
      <c r="BC109" s="447"/>
      <c r="BD109" s="448"/>
      <c r="BE109" s="448"/>
      <c r="BF109" s="449"/>
      <c r="BG109" s="447"/>
      <c r="BH109" s="448"/>
      <c r="BI109" s="448"/>
      <c r="BJ109" s="449"/>
      <c r="BK109" s="447">
        <v>2681161</v>
      </c>
      <c r="BL109" s="448"/>
      <c r="BM109" s="448"/>
      <c r="BN109" s="449"/>
      <c r="BO109" s="480">
        <f t="shared" si="63"/>
        <v>0.95821182178687736</v>
      </c>
      <c r="BP109" s="481"/>
    </row>
    <row r="110" spans="1:68" ht="20.100000000000001" hidden="1" customHeight="1">
      <c r="A110" s="440" t="s">
        <v>337</v>
      </c>
      <c r="B110" s="441"/>
      <c r="C110" s="442" t="s">
        <v>338</v>
      </c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4"/>
      <c r="AC110" s="540" t="s">
        <v>339</v>
      </c>
      <c r="AD110" s="541"/>
      <c r="AE110" s="447"/>
      <c r="AF110" s="448"/>
      <c r="AG110" s="448"/>
      <c r="AH110" s="449"/>
      <c r="AI110" s="447"/>
      <c r="AJ110" s="448"/>
      <c r="AK110" s="448"/>
      <c r="AL110" s="449"/>
      <c r="AM110" s="447"/>
      <c r="AN110" s="448"/>
      <c r="AO110" s="448"/>
      <c r="AP110" s="449"/>
      <c r="AQ110" s="447"/>
      <c r="AR110" s="448"/>
      <c r="AS110" s="448"/>
      <c r="AT110" s="449"/>
      <c r="AU110" s="447"/>
      <c r="AV110" s="448"/>
      <c r="AW110" s="448"/>
      <c r="AX110" s="449"/>
      <c r="AY110" s="447"/>
      <c r="AZ110" s="448"/>
      <c r="BA110" s="448"/>
      <c r="BB110" s="449"/>
      <c r="BC110" s="447"/>
      <c r="BD110" s="448"/>
      <c r="BE110" s="448"/>
      <c r="BF110" s="449"/>
      <c r="BG110" s="447"/>
      <c r="BH110" s="448"/>
      <c r="BI110" s="448"/>
      <c r="BJ110" s="449"/>
      <c r="BK110" s="447"/>
      <c r="BL110" s="448"/>
      <c r="BM110" s="448"/>
      <c r="BN110" s="449"/>
      <c r="BO110" s="480" t="str">
        <f t="shared" si="63"/>
        <v>n.é.</v>
      </c>
      <c r="BP110" s="481"/>
    </row>
    <row r="111" spans="1:68" ht="20.100000000000001" customHeight="1">
      <c r="A111" s="440" t="s">
        <v>340</v>
      </c>
      <c r="B111" s="441"/>
      <c r="C111" s="461" t="s">
        <v>341</v>
      </c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3"/>
      <c r="AC111" s="540" t="s">
        <v>342</v>
      </c>
      <c r="AD111" s="541"/>
      <c r="AE111" s="447">
        <f t="shared" si="68"/>
        <v>305520</v>
      </c>
      <c r="AF111" s="448"/>
      <c r="AG111" s="448"/>
      <c r="AH111" s="449"/>
      <c r="AI111" s="447">
        <v>150000</v>
      </c>
      <c r="AJ111" s="448"/>
      <c r="AK111" s="448"/>
      <c r="AL111" s="449"/>
      <c r="AM111" s="447">
        <v>155520</v>
      </c>
      <c r="AN111" s="448"/>
      <c r="AO111" s="448"/>
      <c r="AP111" s="449"/>
      <c r="AQ111" s="447">
        <v>436080</v>
      </c>
      <c r="AR111" s="448"/>
      <c r="AS111" s="448"/>
      <c r="AT111" s="449"/>
      <c r="AU111" s="447"/>
      <c r="AV111" s="448"/>
      <c r="AW111" s="448"/>
      <c r="AX111" s="449"/>
      <c r="AY111" s="447"/>
      <c r="AZ111" s="448"/>
      <c r="BA111" s="448"/>
      <c r="BB111" s="449"/>
      <c r="BC111" s="447"/>
      <c r="BD111" s="448"/>
      <c r="BE111" s="448"/>
      <c r="BF111" s="449"/>
      <c r="BG111" s="447"/>
      <c r="BH111" s="448"/>
      <c r="BI111" s="448"/>
      <c r="BJ111" s="449"/>
      <c r="BK111" s="447">
        <v>385925</v>
      </c>
      <c r="BL111" s="448"/>
      <c r="BM111" s="448"/>
      <c r="BN111" s="449"/>
      <c r="BO111" s="480">
        <f t="shared" si="63"/>
        <v>0.8849866996881306</v>
      </c>
      <c r="BP111" s="481"/>
    </row>
    <row r="112" spans="1:68" ht="20.100000000000001" customHeight="1">
      <c r="A112" s="440" t="s">
        <v>343</v>
      </c>
      <c r="B112" s="441"/>
      <c r="C112" s="461" t="s">
        <v>344</v>
      </c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B112" s="463"/>
      <c r="AC112" s="540" t="s">
        <v>345</v>
      </c>
      <c r="AD112" s="541"/>
      <c r="AE112" s="447">
        <f t="shared" si="68"/>
        <v>404119</v>
      </c>
      <c r="AF112" s="448"/>
      <c r="AG112" s="448"/>
      <c r="AH112" s="449"/>
      <c r="AI112" s="447">
        <v>285119</v>
      </c>
      <c r="AJ112" s="448"/>
      <c r="AK112" s="448"/>
      <c r="AL112" s="449"/>
      <c r="AM112" s="447">
        <v>119000</v>
      </c>
      <c r="AN112" s="448"/>
      <c r="AO112" s="448"/>
      <c r="AP112" s="449"/>
      <c r="AQ112" s="447">
        <v>253661</v>
      </c>
      <c r="AR112" s="448"/>
      <c r="AS112" s="448"/>
      <c r="AT112" s="449"/>
      <c r="AU112" s="447"/>
      <c r="AV112" s="448"/>
      <c r="AW112" s="448"/>
      <c r="AX112" s="449"/>
      <c r="AY112" s="447"/>
      <c r="AZ112" s="448"/>
      <c r="BA112" s="448"/>
      <c r="BB112" s="449"/>
      <c r="BC112" s="447"/>
      <c r="BD112" s="448"/>
      <c r="BE112" s="448"/>
      <c r="BF112" s="449"/>
      <c r="BG112" s="447"/>
      <c r="BH112" s="448"/>
      <c r="BI112" s="448"/>
      <c r="BJ112" s="449"/>
      <c r="BK112" s="447">
        <v>65580</v>
      </c>
      <c r="BL112" s="448"/>
      <c r="BM112" s="448"/>
      <c r="BN112" s="449"/>
      <c r="BO112" s="480">
        <f t="shared" si="63"/>
        <v>0.25853402769838485</v>
      </c>
      <c r="BP112" s="481"/>
    </row>
    <row r="113" spans="1:68" ht="20.100000000000001" hidden="1" customHeight="1">
      <c r="A113" s="440" t="s">
        <v>346</v>
      </c>
      <c r="B113" s="441"/>
      <c r="C113" s="461" t="s">
        <v>347</v>
      </c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3"/>
      <c r="AC113" s="540" t="s">
        <v>348</v>
      </c>
      <c r="AD113" s="541"/>
      <c r="AE113" s="447"/>
      <c r="AF113" s="448"/>
      <c r="AG113" s="448"/>
      <c r="AH113" s="449"/>
      <c r="AI113" s="447"/>
      <c r="AJ113" s="448"/>
      <c r="AK113" s="448"/>
      <c r="AL113" s="449"/>
      <c r="AM113" s="447"/>
      <c r="AN113" s="448"/>
      <c r="AO113" s="448"/>
      <c r="AP113" s="449"/>
      <c r="AQ113" s="447"/>
      <c r="AR113" s="448"/>
      <c r="AS113" s="448"/>
      <c r="AT113" s="449"/>
      <c r="AU113" s="447"/>
      <c r="AV113" s="448"/>
      <c r="AW113" s="448"/>
      <c r="AX113" s="449"/>
      <c r="AY113" s="447"/>
      <c r="AZ113" s="448"/>
      <c r="BA113" s="448"/>
      <c r="BB113" s="449"/>
      <c r="BC113" s="447"/>
      <c r="BD113" s="448"/>
      <c r="BE113" s="448"/>
      <c r="BF113" s="449"/>
      <c r="BG113" s="447"/>
      <c r="BH113" s="448"/>
      <c r="BI113" s="448"/>
      <c r="BJ113" s="449"/>
      <c r="BK113" s="447"/>
      <c r="BL113" s="448"/>
      <c r="BM113" s="448"/>
      <c r="BN113" s="449"/>
      <c r="BO113" s="480" t="str">
        <f t="shared" si="63"/>
        <v>n.é.</v>
      </c>
      <c r="BP113" s="481"/>
    </row>
    <row r="114" spans="1:68" s="2" customFormat="1" ht="20.100000000000001" hidden="1" customHeight="1">
      <c r="A114" s="440" t="s">
        <v>349</v>
      </c>
      <c r="B114" s="441"/>
      <c r="C114" s="461" t="s">
        <v>350</v>
      </c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3"/>
      <c r="AC114" s="540" t="s">
        <v>351</v>
      </c>
      <c r="AD114" s="541"/>
      <c r="AE114" s="447"/>
      <c r="AF114" s="448"/>
      <c r="AG114" s="448"/>
      <c r="AH114" s="449"/>
      <c r="AI114" s="447"/>
      <c r="AJ114" s="448"/>
      <c r="AK114" s="448"/>
      <c r="AL114" s="449"/>
      <c r="AM114" s="447"/>
      <c r="AN114" s="448"/>
      <c r="AO114" s="448"/>
      <c r="AP114" s="449"/>
      <c r="AQ114" s="447"/>
      <c r="AR114" s="448"/>
      <c r="AS114" s="448"/>
      <c r="AT114" s="449"/>
      <c r="AU114" s="447"/>
      <c r="AV114" s="448"/>
      <c r="AW114" s="448"/>
      <c r="AX114" s="449"/>
      <c r="AY114" s="447"/>
      <c r="AZ114" s="448"/>
      <c r="BA114" s="448"/>
      <c r="BB114" s="449"/>
      <c r="BC114" s="447"/>
      <c r="BD114" s="448"/>
      <c r="BE114" s="448"/>
      <c r="BF114" s="449"/>
      <c r="BG114" s="447"/>
      <c r="BH114" s="448"/>
      <c r="BI114" s="448"/>
      <c r="BJ114" s="449"/>
      <c r="BK114" s="447"/>
      <c r="BL114" s="448"/>
      <c r="BM114" s="448"/>
      <c r="BN114" s="449"/>
      <c r="BO114" s="480" t="str">
        <f t="shared" si="63"/>
        <v>n.é.</v>
      </c>
      <c r="BP114" s="481"/>
    </row>
    <row r="115" spans="1:68" s="2" customFormat="1" ht="20.100000000000001" customHeight="1">
      <c r="A115" s="440" t="s">
        <v>352</v>
      </c>
      <c r="B115" s="441"/>
      <c r="C115" s="461" t="s">
        <v>353</v>
      </c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B115" s="463"/>
      <c r="AC115" s="540" t="s">
        <v>354</v>
      </c>
      <c r="AD115" s="541"/>
      <c r="AE115" s="447">
        <f t="shared" ref="AE115" si="109">AI115+AM115</f>
        <v>31000</v>
      </c>
      <c r="AF115" s="448"/>
      <c r="AG115" s="448"/>
      <c r="AH115" s="449"/>
      <c r="AI115" s="447">
        <v>31000</v>
      </c>
      <c r="AJ115" s="448"/>
      <c r="AK115" s="448"/>
      <c r="AL115" s="449"/>
      <c r="AM115" s="447">
        <v>0</v>
      </c>
      <c r="AN115" s="448"/>
      <c r="AO115" s="448"/>
      <c r="AP115" s="449"/>
      <c r="AQ115" s="447">
        <v>669486</v>
      </c>
      <c r="AR115" s="448"/>
      <c r="AS115" s="448"/>
      <c r="AT115" s="449"/>
      <c r="AU115" s="447"/>
      <c r="AV115" s="448"/>
      <c r="AW115" s="448"/>
      <c r="AX115" s="449"/>
      <c r="AY115" s="447"/>
      <c r="AZ115" s="448"/>
      <c r="BA115" s="448"/>
      <c r="BB115" s="449"/>
      <c r="BC115" s="447"/>
      <c r="BD115" s="448"/>
      <c r="BE115" s="448"/>
      <c r="BF115" s="449"/>
      <c r="BG115" s="447"/>
      <c r="BH115" s="448"/>
      <c r="BI115" s="448"/>
      <c r="BJ115" s="449"/>
      <c r="BK115" s="447">
        <v>484106</v>
      </c>
      <c r="BL115" s="448"/>
      <c r="BM115" s="448"/>
      <c r="BN115" s="449"/>
      <c r="BO115" s="480">
        <f t="shared" si="63"/>
        <v>0.72310100584627612</v>
      </c>
      <c r="BP115" s="481"/>
    </row>
    <row r="116" spans="1:68" s="2" customFormat="1" ht="20.100000000000001" customHeight="1">
      <c r="A116" s="465" t="s">
        <v>355</v>
      </c>
      <c r="B116" s="466"/>
      <c r="C116" s="546" t="s">
        <v>356</v>
      </c>
      <c r="D116" s="547"/>
      <c r="E116" s="547"/>
      <c r="F116" s="547"/>
      <c r="G116" s="547"/>
      <c r="H116" s="547"/>
      <c r="I116" s="547"/>
      <c r="J116" s="547"/>
      <c r="K116" s="547"/>
      <c r="L116" s="547"/>
      <c r="M116" s="547"/>
      <c r="N116" s="547"/>
      <c r="O116" s="547"/>
      <c r="P116" s="547"/>
      <c r="Q116" s="547"/>
      <c r="R116" s="547"/>
      <c r="S116" s="547"/>
      <c r="T116" s="547"/>
      <c r="U116" s="547"/>
      <c r="V116" s="547"/>
      <c r="W116" s="547"/>
      <c r="X116" s="547"/>
      <c r="Y116" s="547"/>
      <c r="Z116" s="547"/>
      <c r="AA116" s="547"/>
      <c r="AB116" s="548"/>
      <c r="AC116" s="549" t="s">
        <v>357</v>
      </c>
      <c r="AD116" s="550"/>
      <c r="AE116" s="472">
        <f t="shared" si="68"/>
        <v>58609352</v>
      </c>
      <c r="AF116" s="473"/>
      <c r="AG116" s="473"/>
      <c r="AH116" s="474"/>
      <c r="AI116" s="472">
        <f>SUM(AI103:AL115)</f>
        <v>32624192</v>
      </c>
      <c r="AJ116" s="473"/>
      <c r="AK116" s="473"/>
      <c r="AL116" s="474"/>
      <c r="AM116" s="472">
        <f t="shared" ref="AM116" si="110">SUM(AM103:AP115)</f>
        <v>25985160</v>
      </c>
      <c r="AN116" s="473"/>
      <c r="AO116" s="473"/>
      <c r="AP116" s="474"/>
      <c r="AQ116" s="472">
        <f t="shared" ref="AQ116" si="111">SUM(AQ103:AT115)</f>
        <v>65784544</v>
      </c>
      <c r="AR116" s="473"/>
      <c r="AS116" s="473"/>
      <c r="AT116" s="474"/>
      <c r="AU116" s="472">
        <f t="shared" ref="AU116" si="112">SUM(AU103:AX115)</f>
        <v>0</v>
      </c>
      <c r="AV116" s="473"/>
      <c r="AW116" s="473"/>
      <c r="AX116" s="474"/>
      <c r="AY116" s="472">
        <f t="shared" ref="AY116" si="113">SUM(AY103:BB115)</f>
        <v>0</v>
      </c>
      <c r="AZ116" s="473"/>
      <c r="BA116" s="473"/>
      <c r="BB116" s="474"/>
      <c r="BC116" s="472">
        <f t="shared" ref="BC116" si="114">SUM(BC103:BF115)</f>
        <v>0</v>
      </c>
      <c r="BD116" s="473"/>
      <c r="BE116" s="473"/>
      <c r="BF116" s="474"/>
      <c r="BG116" s="472">
        <f t="shared" ref="BG116" si="115">SUM(BG103:BJ115)</f>
        <v>0</v>
      </c>
      <c r="BH116" s="473"/>
      <c r="BI116" s="473"/>
      <c r="BJ116" s="474"/>
      <c r="BK116" s="472">
        <f t="shared" ref="BK116" si="116">SUM(BK103:BN115)</f>
        <v>55913942</v>
      </c>
      <c r="BL116" s="473"/>
      <c r="BM116" s="473"/>
      <c r="BN116" s="474"/>
      <c r="BO116" s="485">
        <f t="shared" si="63"/>
        <v>0.84995560659354874</v>
      </c>
      <c r="BP116" s="486"/>
    </row>
    <row r="117" spans="1:68" ht="20.100000000000001" hidden="1" customHeight="1">
      <c r="A117" s="440" t="s">
        <v>358</v>
      </c>
      <c r="B117" s="441"/>
      <c r="C117" s="461" t="s">
        <v>359</v>
      </c>
      <c r="D117" s="462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462"/>
      <c r="R117" s="462"/>
      <c r="S117" s="462"/>
      <c r="T117" s="462"/>
      <c r="U117" s="462"/>
      <c r="V117" s="462"/>
      <c r="W117" s="462"/>
      <c r="X117" s="462"/>
      <c r="Y117" s="462"/>
      <c r="Z117" s="462"/>
      <c r="AA117" s="462"/>
      <c r="AB117" s="463"/>
      <c r="AC117" s="540" t="s">
        <v>360</v>
      </c>
      <c r="AD117" s="541"/>
      <c r="AE117" s="447"/>
      <c r="AF117" s="448"/>
      <c r="AG117" s="448"/>
      <c r="AH117" s="449"/>
      <c r="AI117" s="447"/>
      <c r="AJ117" s="448"/>
      <c r="AK117" s="448"/>
      <c r="AL117" s="449"/>
      <c r="AM117" s="447"/>
      <c r="AN117" s="448"/>
      <c r="AO117" s="448"/>
      <c r="AP117" s="449"/>
      <c r="AQ117" s="447"/>
      <c r="AR117" s="448"/>
      <c r="AS117" s="448"/>
      <c r="AT117" s="449"/>
      <c r="AU117" s="447"/>
      <c r="AV117" s="448"/>
      <c r="AW117" s="448"/>
      <c r="AX117" s="449"/>
      <c r="AY117" s="447"/>
      <c r="AZ117" s="448"/>
      <c r="BA117" s="448"/>
      <c r="BB117" s="449"/>
      <c r="BC117" s="447"/>
      <c r="BD117" s="448"/>
      <c r="BE117" s="448"/>
      <c r="BF117" s="449"/>
      <c r="BG117" s="447"/>
      <c r="BH117" s="448"/>
      <c r="BI117" s="448"/>
      <c r="BJ117" s="449"/>
      <c r="BK117" s="447"/>
      <c r="BL117" s="448"/>
      <c r="BM117" s="448"/>
      <c r="BN117" s="449"/>
      <c r="BO117" s="480" t="str">
        <f t="shared" si="63"/>
        <v>n.é.</v>
      </c>
      <c r="BP117" s="481"/>
    </row>
    <row r="118" spans="1:68" ht="30" customHeight="1">
      <c r="A118" s="440" t="s">
        <v>361</v>
      </c>
      <c r="B118" s="441"/>
      <c r="C118" s="461" t="s">
        <v>362</v>
      </c>
      <c r="D118" s="462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  <c r="T118" s="462"/>
      <c r="U118" s="462"/>
      <c r="V118" s="462"/>
      <c r="W118" s="462"/>
      <c r="X118" s="462"/>
      <c r="Y118" s="462"/>
      <c r="Z118" s="462"/>
      <c r="AA118" s="462"/>
      <c r="AB118" s="463"/>
      <c r="AC118" s="540" t="s">
        <v>363</v>
      </c>
      <c r="AD118" s="541"/>
      <c r="AE118" s="447">
        <f t="shared" si="68"/>
        <v>451000</v>
      </c>
      <c r="AF118" s="448"/>
      <c r="AG118" s="448"/>
      <c r="AH118" s="449"/>
      <c r="AI118" s="447">
        <v>5500</v>
      </c>
      <c r="AJ118" s="448"/>
      <c r="AK118" s="448"/>
      <c r="AL118" s="449"/>
      <c r="AM118" s="447">
        <v>445500</v>
      </c>
      <c r="AN118" s="448"/>
      <c r="AO118" s="448"/>
      <c r="AP118" s="449"/>
      <c r="AQ118" s="447">
        <v>937613</v>
      </c>
      <c r="AR118" s="448"/>
      <c r="AS118" s="448"/>
      <c r="AT118" s="449"/>
      <c r="AU118" s="447"/>
      <c r="AV118" s="448"/>
      <c r="AW118" s="448"/>
      <c r="AX118" s="449"/>
      <c r="AY118" s="447"/>
      <c r="AZ118" s="448"/>
      <c r="BA118" s="448"/>
      <c r="BB118" s="449"/>
      <c r="BC118" s="447"/>
      <c r="BD118" s="448"/>
      <c r="BE118" s="448"/>
      <c r="BF118" s="449"/>
      <c r="BG118" s="447"/>
      <c r="BH118" s="448"/>
      <c r="BI118" s="448"/>
      <c r="BJ118" s="449"/>
      <c r="BK118" s="447">
        <v>897113</v>
      </c>
      <c r="BL118" s="448"/>
      <c r="BM118" s="448"/>
      <c r="BN118" s="449"/>
      <c r="BO118" s="480">
        <f t="shared" si="63"/>
        <v>0.9568052064124537</v>
      </c>
      <c r="BP118" s="481"/>
    </row>
    <row r="119" spans="1:68" ht="20.100000000000001" customHeight="1">
      <c r="A119" s="440" t="s">
        <v>364</v>
      </c>
      <c r="B119" s="441"/>
      <c r="C119" s="489" t="s">
        <v>365</v>
      </c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1"/>
      <c r="AC119" s="540" t="s">
        <v>366</v>
      </c>
      <c r="AD119" s="541"/>
      <c r="AE119" s="447">
        <f t="shared" si="68"/>
        <v>80000</v>
      </c>
      <c r="AF119" s="448"/>
      <c r="AG119" s="448"/>
      <c r="AH119" s="449"/>
      <c r="AI119" s="447">
        <v>0</v>
      </c>
      <c r="AJ119" s="448"/>
      <c r="AK119" s="448"/>
      <c r="AL119" s="449"/>
      <c r="AM119" s="447">
        <v>80000</v>
      </c>
      <c r="AN119" s="448"/>
      <c r="AO119" s="448"/>
      <c r="AP119" s="449"/>
      <c r="AQ119" s="447">
        <v>2216588</v>
      </c>
      <c r="AR119" s="448"/>
      <c r="AS119" s="448"/>
      <c r="AT119" s="449"/>
      <c r="AU119" s="447"/>
      <c r="AV119" s="448"/>
      <c r="AW119" s="448"/>
      <c r="AX119" s="449"/>
      <c r="AY119" s="447"/>
      <c r="AZ119" s="448"/>
      <c r="BA119" s="448"/>
      <c r="BB119" s="449"/>
      <c r="BC119" s="447"/>
      <c r="BD119" s="448"/>
      <c r="BE119" s="448"/>
      <c r="BF119" s="449"/>
      <c r="BG119" s="447"/>
      <c r="BH119" s="448"/>
      <c r="BI119" s="448"/>
      <c r="BJ119" s="449"/>
      <c r="BK119" s="447">
        <v>2109669</v>
      </c>
      <c r="BL119" s="448"/>
      <c r="BM119" s="448"/>
      <c r="BN119" s="449"/>
      <c r="BO119" s="480">
        <f t="shared" si="63"/>
        <v>0.95176415283309301</v>
      </c>
      <c r="BP119" s="481"/>
    </row>
    <row r="120" spans="1:68" ht="20.100000000000001" customHeight="1">
      <c r="A120" s="465" t="s">
        <v>367</v>
      </c>
      <c r="B120" s="466"/>
      <c r="C120" s="467" t="s">
        <v>368</v>
      </c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  <c r="Y120" s="468"/>
      <c r="Z120" s="468"/>
      <c r="AA120" s="468"/>
      <c r="AB120" s="469"/>
      <c r="AC120" s="549" t="s">
        <v>369</v>
      </c>
      <c r="AD120" s="550"/>
      <c r="AE120" s="472">
        <f t="shared" si="68"/>
        <v>531000</v>
      </c>
      <c r="AF120" s="473"/>
      <c r="AG120" s="473"/>
      <c r="AH120" s="474"/>
      <c r="AI120" s="472">
        <f t="shared" ref="AI120" si="117">SUM(AI117:AL119)</f>
        <v>5500</v>
      </c>
      <c r="AJ120" s="473"/>
      <c r="AK120" s="473"/>
      <c r="AL120" s="474"/>
      <c r="AM120" s="472">
        <f t="shared" ref="AM120" si="118">SUM(AM117:AP119)</f>
        <v>525500</v>
      </c>
      <c r="AN120" s="473"/>
      <c r="AO120" s="473"/>
      <c r="AP120" s="474"/>
      <c r="AQ120" s="472">
        <f t="shared" ref="AQ120" si="119">SUM(AQ117:AT119)</f>
        <v>3154201</v>
      </c>
      <c r="AR120" s="473"/>
      <c r="AS120" s="473"/>
      <c r="AT120" s="474"/>
      <c r="AU120" s="472">
        <f t="shared" ref="AU120" si="120">SUM(AU117:AX119)</f>
        <v>0</v>
      </c>
      <c r="AV120" s="473"/>
      <c r="AW120" s="473"/>
      <c r="AX120" s="474"/>
      <c r="AY120" s="472">
        <f t="shared" ref="AY120" si="121">SUM(AY117:BB119)</f>
        <v>0</v>
      </c>
      <c r="AZ120" s="473"/>
      <c r="BA120" s="473"/>
      <c r="BB120" s="474"/>
      <c r="BC120" s="472">
        <f t="shared" ref="BC120" si="122">SUM(BC117:BF119)</f>
        <v>0</v>
      </c>
      <c r="BD120" s="473"/>
      <c r="BE120" s="473"/>
      <c r="BF120" s="474"/>
      <c r="BG120" s="472">
        <f t="shared" ref="BG120" si="123">SUM(BG117:BJ119)</f>
        <v>0</v>
      </c>
      <c r="BH120" s="473"/>
      <c r="BI120" s="473"/>
      <c r="BJ120" s="474"/>
      <c r="BK120" s="472">
        <f t="shared" ref="BK120" si="124">SUM(BK117:BN119)</f>
        <v>3006782</v>
      </c>
      <c r="BL120" s="473"/>
      <c r="BM120" s="473"/>
      <c r="BN120" s="474"/>
      <c r="BO120" s="485">
        <f t="shared" si="63"/>
        <v>0.95326264876588396</v>
      </c>
      <c r="BP120" s="486"/>
    </row>
    <row r="121" spans="1:68" ht="20.100000000000001" customHeight="1">
      <c r="A121" s="465" t="s">
        <v>370</v>
      </c>
      <c r="B121" s="466"/>
      <c r="C121" s="546" t="s">
        <v>371</v>
      </c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  <c r="AA121" s="547"/>
      <c r="AB121" s="548"/>
      <c r="AC121" s="549" t="s">
        <v>372</v>
      </c>
      <c r="AD121" s="550"/>
      <c r="AE121" s="472">
        <f t="shared" si="68"/>
        <v>59140352</v>
      </c>
      <c r="AF121" s="473"/>
      <c r="AG121" s="473"/>
      <c r="AH121" s="474"/>
      <c r="AI121" s="472">
        <f t="shared" ref="AI121:AM121" si="125">AI116+AI120</f>
        <v>32629692</v>
      </c>
      <c r="AJ121" s="473"/>
      <c r="AK121" s="473"/>
      <c r="AL121" s="474"/>
      <c r="AM121" s="472">
        <f t="shared" si="125"/>
        <v>26510660</v>
      </c>
      <c r="AN121" s="473"/>
      <c r="AO121" s="473"/>
      <c r="AP121" s="474"/>
      <c r="AQ121" s="472">
        <f t="shared" ref="AQ121" si="126">AQ116+AQ120</f>
        <v>68938745</v>
      </c>
      <c r="AR121" s="473"/>
      <c r="AS121" s="473"/>
      <c r="AT121" s="474"/>
      <c r="AU121" s="472">
        <f t="shared" ref="AU121" si="127">AU116+AU120</f>
        <v>0</v>
      </c>
      <c r="AV121" s="473"/>
      <c r="AW121" s="473"/>
      <c r="AX121" s="474"/>
      <c r="AY121" s="472">
        <f t="shared" ref="AY121" si="128">AY116+AY120</f>
        <v>0</v>
      </c>
      <c r="AZ121" s="473"/>
      <c r="BA121" s="473"/>
      <c r="BB121" s="474"/>
      <c r="BC121" s="472">
        <f t="shared" ref="BC121" si="129">BC116+BC120</f>
        <v>0</v>
      </c>
      <c r="BD121" s="473"/>
      <c r="BE121" s="473"/>
      <c r="BF121" s="474"/>
      <c r="BG121" s="472">
        <f t="shared" ref="BG121" si="130">BG116+BG120</f>
        <v>0</v>
      </c>
      <c r="BH121" s="473"/>
      <c r="BI121" s="473"/>
      <c r="BJ121" s="474"/>
      <c r="BK121" s="472">
        <f t="shared" ref="BK121" si="131">BK116+BK120</f>
        <v>58920724</v>
      </c>
      <c r="BL121" s="473"/>
      <c r="BM121" s="473"/>
      <c r="BN121" s="474"/>
      <c r="BO121" s="485">
        <f t="shared" si="63"/>
        <v>0.85468228352575903</v>
      </c>
      <c r="BP121" s="486"/>
    </row>
    <row r="122" spans="1:68" s="3" customFormat="1" ht="20.100000000000001" customHeight="1">
      <c r="A122" s="465" t="s">
        <v>373</v>
      </c>
      <c r="B122" s="466"/>
      <c r="C122" s="467" t="s">
        <v>374</v>
      </c>
      <c r="D122" s="468"/>
      <c r="E122" s="468"/>
      <c r="F122" s="468"/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  <c r="S122" s="468"/>
      <c r="T122" s="468"/>
      <c r="U122" s="468"/>
      <c r="V122" s="468"/>
      <c r="W122" s="468"/>
      <c r="X122" s="468"/>
      <c r="Y122" s="468"/>
      <c r="Z122" s="468"/>
      <c r="AA122" s="468"/>
      <c r="AB122" s="469"/>
      <c r="AC122" s="549" t="s">
        <v>375</v>
      </c>
      <c r="AD122" s="550"/>
      <c r="AE122" s="518">
        <f t="shared" si="68"/>
        <v>12485547</v>
      </c>
      <c r="AF122" s="519"/>
      <c r="AG122" s="519"/>
      <c r="AH122" s="520"/>
      <c r="AI122" s="518">
        <v>7196472</v>
      </c>
      <c r="AJ122" s="519"/>
      <c r="AK122" s="519"/>
      <c r="AL122" s="520"/>
      <c r="AM122" s="518">
        <v>5289075</v>
      </c>
      <c r="AN122" s="519"/>
      <c r="AO122" s="519"/>
      <c r="AP122" s="520"/>
      <c r="AQ122" s="472">
        <v>13298813</v>
      </c>
      <c r="AR122" s="473"/>
      <c r="AS122" s="473"/>
      <c r="AT122" s="474"/>
      <c r="AU122" s="472">
        <v>0</v>
      </c>
      <c r="AV122" s="473"/>
      <c r="AW122" s="473"/>
      <c r="AX122" s="474"/>
      <c r="AY122" s="472">
        <v>0</v>
      </c>
      <c r="AZ122" s="473"/>
      <c r="BA122" s="473"/>
      <c r="BB122" s="474"/>
      <c r="BC122" s="472">
        <v>0</v>
      </c>
      <c r="BD122" s="473"/>
      <c r="BE122" s="473"/>
      <c r="BF122" s="474"/>
      <c r="BG122" s="472">
        <v>0</v>
      </c>
      <c r="BH122" s="473"/>
      <c r="BI122" s="473"/>
      <c r="BJ122" s="474"/>
      <c r="BK122" s="472">
        <v>11678937</v>
      </c>
      <c r="BL122" s="473"/>
      <c r="BM122" s="473"/>
      <c r="BN122" s="474"/>
      <c r="BO122" s="485">
        <f t="shared" si="63"/>
        <v>0.87819394106827431</v>
      </c>
      <c r="BP122" s="486"/>
    </row>
    <row r="123" spans="1:68" ht="20.100000000000001" customHeight="1">
      <c r="A123" s="440" t="s">
        <v>376</v>
      </c>
      <c r="B123" s="441"/>
      <c r="C123" s="461" t="s">
        <v>377</v>
      </c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  <c r="AA123" s="462"/>
      <c r="AB123" s="463"/>
      <c r="AC123" s="540" t="s">
        <v>378</v>
      </c>
      <c r="AD123" s="541"/>
      <c r="AE123" s="447">
        <f t="shared" si="68"/>
        <v>750500</v>
      </c>
      <c r="AF123" s="448"/>
      <c r="AG123" s="448"/>
      <c r="AH123" s="449"/>
      <c r="AI123" s="447">
        <v>125500</v>
      </c>
      <c r="AJ123" s="448"/>
      <c r="AK123" s="448"/>
      <c r="AL123" s="449"/>
      <c r="AM123" s="447">
        <v>625000</v>
      </c>
      <c r="AN123" s="448"/>
      <c r="AO123" s="448"/>
      <c r="AP123" s="449"/>
      <c r="AQ123" s="447">
        <v>297912</v>
      </c>
      <c r="AR123" s="448"/>
      <c r="AS123" s="448"/>
      <c r="AT123" s="449"/>
      <c r="AU123" s="447"/>
      <c r="AV123" s="448"/>
      <c r="AW123" s="448"/>
      <c r="AX123" s="449"/>
      <c r="AY123" s="447"/>
      <c r="AZ123" s="448"/>
      <c r="BA123" s="448"/>
      <c r="BB123" s="449"/>
      <c r="BC123" s="447"/>
      <c r="BD123" s="448"/>
      <c r="BE123" s="448"/>
      <c r="BF123" s="449"/>
      <c r="BG123" s="447"/>
      <c r="BH123" s="448"/>
      <c r="BI123" s="448"/>
      <c r="BJ123" s="449"/>
      <c r="BK123" s="447">
        <v>171626</v>
      </c>
      <c r="BL123" s="448"/>
      <c r="BM123" s="448"/>
      <c r="BN123" s="449"/>
      <c r="BO123" s="480">
        <f t="shared" si="63"/>
        <v>0.5760962968930422</v>
      </c>
      <c r="BP123" s="481"/>
    </row>
    <row r="124" spans="1:68" ht="20.100000000000001" customHeight="1">
      <c r="A124" s="440" t="s">
        <v>379</v>
      </c>
      <c r="B124" s="441"/>
      <c r="C124" s="461" t="s">
        <v>380</v>
      </c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B124" s="463"/>
      <c r="AC124" s="540" t="s">
        <v>381</v>
      </c>
      <c r="AD124" s="541"/>
      <c r="AE124" s="447">
        <f t="shared" si="68"/>
        <v>1332360</v>
      </c>
      <c r="AF124" s="448"/>
      <c r="AG124" s="448"/>
      <c r="AH124" s="449"/>
      <c r="AI124" s="447">
        <v>830000</v>
      </c>
      <c r="AJ124" s="448"/>
      <c r="AK124" s="448"/>
      <c r="AL124" s="449"/>
      <c r="AM124" s="447">
        <v>502360</v>
      </c>
      <c r="AN124" s="448"/>
      <c r="AO124" s="448"/>
      <c r="AP124" s="449"/>
      <c r="AQ124" s="447">
        <v>1443971</v>
      </c>
      <c r="AR124" s="448"/>
      <c r="AS124" s="448"/>
      <c r="AT124" s="449"/>
      <c r="AU124" s="447"/>
      <c r="AV124" s="448"/>
      <c r="AW124" s="448"/>
      <c r="AX124" s="449"/>
      <c r="AY124" s="447"/>
      <c r="AZ124" s="448"/>
      <c r="BA124" s="448"/>
      <c r="BB124" s="449"/>
      <c r="BC124" s="447"/>
      <c r="BD124" s="448"/>
      <c r="BE124" s="448"/>
      <c r="BF124" s="449"/>
      <c r="BG124" s="447"/>
      <c r="BH124" s="448"/>
      <c r="BI124" s="448"/>
      <c r="BJ124" s="449"/>
      <c r="BK124" s="447">
        <v>1395361</v>
      </c>
      <c r="BL124" s="448"/>
      <c r="BM124" s="448"/>
      <c r="BN124" s="449"/>
      <c r="BO124" s="480">
        <f t="shared" si="63"/>
        <v>0.96633588901716172</v>
      </c>
      <c r="BP124" s="481"/>
    </row>
    <row r="125" spans="1:68" ht="20.100000000000001" hidden="1" customHeight="1">
      <c r="A125" s="440" t="s">
        <v>382</v>
      </c>
      <c r="B125" s="441"/>
      <c r="C125" s="461" t="s">
        <v>383</v>
      </c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  <c r="AA125" s="462"/>
      <c r="AB125" s="463"/>
      <c r="AC125" s="540" t="s">
        <v>384</v>
      </c>
      <c r="AD125" s="541"/>
      <c r="AE125" s="447"/>
      <c r="AF125" s="448"/>
      <c r="AG125" s="448"/>
      <c r="AH125" s="449"/>
      <c r="AI125" s="447"/>
      <c r="AJ125" s="448"/>
      <c r="AK125" s="448"/>
      <c r="AL125" s="449"/>
      <c r="AM125" s="447"/>
      <c r="AN125" s="448"/>
      <c r="AO125" s="448"/>
      <c r="AP125" s="449"/>
      <c r="AQ125" s="447"/>
      <c r="AR125" s="448"/>
      <c r="AS125" s="448"/>
      <c r="AT125" s="449"/>
      <c r="AU125" s="447"/>
      <c r="AV125" s="448"/>
      <c r="AW125" s="448"/>
      <c r="AX125" s="449"/>
      <c r="AY125" s="447"/>
      <c r="AZ125" s="448"/>
      <c r="BA125" s="448"/>
      <c r="BB125" s="449"/>
      <c r="BC125" s="447"/>
      <c r="BD125" s="448"/>
      <c r="BE125" s="448"/>
      <c r="BF125" s="449"/>
      <c r="BG125" s="447"/>
      <c r="BH125" s="448"/>
      <c r="BI125" s="448"/>
      <c r="BJ125" s="449"/>
      <c r="BK125" s="447"/>
      <c r="BL125" s="448"/>
      <c r="BM125" s="448"/>
      <c r="BN125" s="449"/>
      <c r="BO125" s="480" t="str">
        <f t="shared" si="63"/>
        <v>n.é.</v>
      </c>
      <c r="BP125" s="481"/>
    </row>
    <row r="126" spans="1:68" ht="20.100000000000001" customHeight="1">
      <c r="A126" s="465" t="s">
        <v>385</v>
      </c>
      <c r="B126" s="466"/>
      <c r="C126" s="467" t="s">
        <v>386</v>
      </c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S126" s="468"/>
      <c r="T126" s="468"/>
      <c r="U126" s="468"/>
      <c r="V126" s="468"/>
      <c r="W126" s="468"/>
      <c r="X126" s="468"/>
      <c r="Y126" s="468"/>
      <c r="Z126" s="468"/>
      <c r="AA126" s="468"/>
      <c r="AB126" s="469"/>
      <c r="AC126" s="549" t="s">
        <v>387</v>
      </c>
      <c r="AD126" s="550"/>
      <c r="AE126" s="472">
        <f t="shared" si="68"/>
        <v>2082860</v>
      </c>
      <c r="AF126" s="473"/>
      <c r="AG126" s="473"/>
      <c r="AH126" s="474"/>
      <c r="AI126" s="472">
        <f t="shared" ref="AI126" si="132">SUM(AI123:AL125)</f>
        <v>955500</v>
      </c>
      <c r="AJ126" s="473"/>
      <c r="AK126" s="473"/>
      <c r="AL126" s="474"/>
      <c r="AM126" s="472">
        <f t="shared" ref="AM126" si="133">SUM(AM123:AP125)</f>
        <v>1127360</v>
      </c>
      <c r="AN126" s="473"/>
      <c r="AO126" s="473"/>
      <c r="AP126" s="474"/>
      <c r="AQ126" s="472">
        <f t="shared" ref="AQ126" si="134">SUM(AQ123:AT125)</f>
        <v>1741883</v>
      </c>
      <c r="AR126" s="473"/>
      <c r="AS126" s="473"/>
      <c r="AT126" s="474"/>
      <c r="AU126" s="472">
        <f t="shared" ref="AU126" si="135">SUM(AU123:AX125)</f>
        <v>0</v>
      </c>
      <c r="AV126" s="473"/>
      <c r="AW126" s="473"/>
      <c r="AX126" s="474"/>
      <c r="AY126" s="472">
        <f t="shared" ref="AY126" si="136">SUM(AY123:BB125)</f>
        <v>0</v>
      </c>
      <c r="AZ126" s="473"/>
      <c r="BA126" s="473"/>
      <c r="BB126" s="474"/>
      <c r="BC126" s="472">
        <f t="shared" ref="BC126" si="137">SUM(BC123:BF125)</f>
        <v>0</v>
      </c>
      <c r="BD126" s="473"/>
      <c r="BE126" s="473"/>
      <c r="BF126" s="474"/>
      <c r="BG126" s="472">
        <f t="shared" ref="BG126" si="138">SUM(BG123:BJ125)</f>
        <v>0</v>
      </c>
      <c r="BH126" s="473"/>
      <c r="BI126" s="473"/>
      <c r="BJ126" s="474"/>
      <c r="BK126" s="472">
        <f t="shared" ref="BK126" si="139">SUM(BK123:BN125)</f>
        <v>1566987</v>
      </c>
      <c r="BL126" s="473"/>
      <c r="BM126" s="473"/>
      <c r="BN126" s="474"/>
      <c r="BO126" s="485">
        <f t="shared" si="63"/>
        <v>0.89959371553657741</v>
      </c>
      <c r="BP126" s="486"/>
    </row>
    <row r="127" spans="1:68" ht="20.100000000000001" customHeight="1">
      <c r="A127" s="440" t="s">
        <v>388</v>
      </c>
      <c r="B127" s="441"/>
      <c r="C127" s="461" t="s">
        <v>389</v>
      </c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  <c r="T127" s="462"/>
      <c r="U127" s="462"/>
      <c r="V127" s="462"/>
      <c r="W127" s="462"/>
      <c r="X127" s="462"/>
      <c r="Y127" s="462"/>
      <c r="Z127" s="462"/>
      <c r="AA127" s="462"/>
      <c r="AB127" s="463"/>
      <c r="AC127" s="540" t="s">
        <v>390</v>
      </c>
      <c r="AD127" s="541"/>
      <c r="AE127" s="447">
        <f t="shared" si="68"/>
        <v>1621090</v>
      </c>
      <c r="AF127" s="448"/>
      <c r="AG127" s="448"/>
      <c r="AH127" s="449"/>
      <c r="AI127" s="447">
        <v>1010000</v>
      </c>
      <c r="AJ127" s="448"/>
      <c r="AK127" s="448"/>
      <c r="AL127" s="449"/>
      <c r="AM127" s="447">
        <v>611090</v>
      </c>
      <c r="AN127" s="448"/>
      <c r="AO127" s="448"/>
      <c r="AP127" s="449"/>
      <c r="AQ127" s="447">
        <v>1398859</v>
      </c>
      <c r="AR127" s="448"/>
      <c r="AS127" s="448"/>
      <c r="AT127" s="449"/>
      <c r="AU127" s="447"/>
      <c r="AV127" s="448"/>
      <c r="AW127" s="448"/>
      <c r="AX127" s="449"/>
      <c r="AY127" s="447"/>
      <c r="AZ127" s="448"/>
      <c r="BA127" s="448"/>
      <c r="BB127" s="449"/>
      <c r="BC127" s="447"/>
      <c r="BD127" s="448"/>
      <c r="BE127" s="448"/>
      <c r="BF127" s="449"/>
      <c r="BG127" s="447"/>
      <c r="BH127" s="448"/>
      <c r="BI127" s="448"/>
      <c r="BJ127" s="449"/>
      <c r="BK127" s="447">
        <v>1275783</v>
      </c>
      <c r="BL127" s="448"/>
      <c r="BM127" s="448"/>
      <c r="BN127" s="449"/>
      <c r="BO127" s="480">
        <f t="shared" si="63"/>
        <v>0.91201686517368796</v>
      </c>
      <c r="BP127" s="481"/>
    </row>
    <row r="128" spans="1:68" ht="20.100000000000001" customHeight="1">
      <c r="A128" s="440" t="s">
        <v>391</v>
      </c>
      <c r="B128" s="441"/>
      <c r="C128" s="461" t="s">
        <v>392</v>
      </c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3"/>
      <c r="AC128" s="540" t="s">
        <v>393</v>
      </c>
      <c r="AD128" s="541"/>
      <c r="AE128" s="447">
        <f t="shared" si="68"/>
        <v>506000</v>
      </c>
      <c r="AF128" s="448"/>
      <c r="AG128" s="448"/>
      <c r="AH128" s="449"/>
      <c r="AI128" s="447">
        <v>270000</v>
      </c>
      <c r="AJ128" s="448"/>
      <c r="AK128" s="448"/>
      <c r="AL128" s="449"/>
      <c r="AM128" s="447">
        <v>236000</v>
      </c>
      <c r="AN128" s="448"/>
      <c r="AO128" s="448"/>
      <c r="AP128" s="449"/>
      <c r="AQ128" s="447">
        <v>465205</v>
      </c>
      <c r="AR128" s="448"/>
      <c r="AS128" s="448"/>
      <c r="AT128" s="449"/>
      <c r="AU128" s="447"/>
      <c r="AV128" s="448"/>
      <c r="AW128" s="448"/>
      <c r="AX128" s="449"/>
      <c r="AY128" s="447"/>
      <c r="AZ128" s="448"/>
      <c r="BA128" s="448"/>
      <c r="BB128" s="449"/>
      <c r="BC128" s="447"/>
      <c r="BD128" s="448"/>
      <c r="BE128" s="448"/>
      <c r="BF128" s="449"/>
      <c r="BG128" s="447"/>
      <c r="BH128" s="448"/>
      <c r="BI128" s="448"/>
      <c r="BJ128" s="449"/>
      <c r="BK128" s="447">
        <v>428952</v>
      </c>
      <c r="BL128" s="448"/>
      <c r="BM128" s="448"/>
      <c r="BN128" s="449"/>
      <c r="BO128" s="480">
        <f t="shared" si="63"/>
        <v>0.92207091497296889</v>
      </c>
      <c r="BP128" s="481"/>
    </row>
    <row r="129" spans="1:68" ht="20.100000000000001" customHeight="1">
      <c r="A129" s="465" t="s">
        <v>394</v>
      </c>
      <c r="B129" s="466"/>
      <c r="C129" s="467" t="s">
        <v>395</v>
      </c>
      <c r="D129" s="468"/>
      <c r="E129" s="468"/>
      <c r="F129" s="468"/>
      <c r="G129" s="468"/>
      <c r="H129" s="468"/>
      <c r="I129" s="468"/>
      <c r="J129" s="468"/>
      <c r="K129" s="468"/>
      <c r="L129" s="468"/>
      <c r="M129" s="468"/>
      <c r="N129" s="468"/>
      <c r="O129" s="468"/>
      <c r="P129" s="468"/>
      <c r="Q129" s="468"/>
      <c r="R129" s="468"/>
      <c r="S129" s="468"/>
      <c r="T129" s="468"/>
      <c r="U129" s="468"/>
      <c r="V129" s="468"/>
      <c r="W129" s="468"/>
      <c r="X129" s="468"/>
      <c r="Y129" s="468"/>
      <c r="Z129" s="468"/>
      <c r="AA129" s="468"/>
      <c r="AB129" s="469"/>
      <c r="AC129" s="549" t="s">
        <v>396</v>
      </c>
      <c r="AD129" s="550"/>
      <c r="AE129" s="472">
        <f t="shared" si="68"/>
        <v>2127090</v>
      </c>
      <c r="AF129" s="473"/>
      <c r="AG129" s="473"/>
      <c r="AH129" s="474"/>
      <c r="AI129" s="472">
        <f t="shared" ref="AI129" si="140">SUM(AI127:AL128)</f>
        <v>1280000</v>
      </c>
      <c r="AJ129" s="473"/>
      <c r="AK129" s="473"/>
      <c r="AL129" s="474"/>
      <c r="AM129" s="472">
        <f t="shared" ref="AM129" si="141">SUM(AM127:AP128)</f>
        <v>847090</v>
      </c>
      <c r="AN129" s="473"/>
      <c r="AO129" s="473"/>
      <c r="AP129" s="474"/>
      <c r="AQ129" s="472">
        <f t="shared" ref="AQ129" si="142">SUM(AQ127:AT128)</f>
        <v>1864064</v>
      </c>
      <c r="AR129" s="473"/>
      <c r="AS129" s="473"/>
      <c r="AT129" s="474"/>
      <c r="AU129" s="472">
        <f t="shared" ref="AU129" si="143">SUM(AU127:AX128)</f>
        <v>0</v>
      </c>
      <c r="AV129" s="473"/>
      <c r="AW129" s="473"/>
      <c r="AX129" s="474"/>
      <c r="AY129" s="472">
        <f t="shared" ref="AY129" si="144">SUM(AY127:BB128)</f>
        <v>0</v>
      </c>
      <c r="AZ129" s="473"/>
      <c r="BA129" s="473"/>
      <c r="BB129" s="474"/>
      <c r="BC129" s="472">
        <f t="shared" ref="BC129" si="145">SUM(BC127:BF128)</f>
        <v>0</v>
      </c>
      <c r="BD129" s="473"/>
      <c r="BE129" s="473"/>
      <c r="BF129" s="474"/>
      <c r="BG129" s="472">
        <f t="shared" ref="BG129" si="146">SUM(BG127:BJ128)</f>
        <v>0</v>
      </c>
      <c r="BH129" s="473"/>
      <c r="BI129" s="473"/>
      <c r="BJ129" s="474"/>
      <c r="BK129" s="472">
        <f t="shared" ref="BK129" si="147">SUM(BK127:BN128)</f>
        <v>1704735</v>
      </c>
      <c r="BL129" s="473"/>
      <c r="BM129" s="473"/>
      <c r="BN129" s="474"/>
      <c r="BO129" s="485">
        <f t="shared" si="63"/>
        <v>0.9145260033990249</v>
      </c>
      <c r="BP129" s="486"/>
    </row>
    <row r="130" spans="1:68" ht="20.100000000000001" customHeight="1">
      <c r="A130" s="440" t="s">
        <v>397</v>
      </c>
      <c r="B130" s="441"/>
      <c r="C130" s="461" t="s">
        <v>398</v>
      </c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2"/>
      <c r="U130" s="462"/>
      <c r="V130" s="462"/>
      <c r="W130" s="462"/>
      <c r="X130" s="462"/>
      <c r="Y130" s="462"/>
      <c r="Z130" s="462"/>
      <c r="AA130" s="462"/>
      <c r="AB130" s="463"/>
      <c r="AC130" s="540" t="s">
        <v>399</v>
      </c>
      <c r="AD130" s="541"/>
      <c r="AE130" s="447">
        <f t="shared" si="68"/>
        <v>1310000</v>
      </c>
      <c r="AF130" s="448"/>
      <c r="AG130" s="448"/>
      <c r="AH130" s="449"/>
      <c r="AI130" s="447">
        <v>695000</v>
      </c>
      <c r="AJ130" s="448"/>
      <c r="AK130" s="448"/>
      <c r="AL130" s="449"/>
      <c r="AM130" s="447">
        <v>615000</v>
      </c>
      <c r="AN130" s="448"/>
      <c r="AO130" s="448"/>
      <c r="AP130" s="449"/>
      <c r="AQ130" s="447">
        <v>1355138</v>
      </c>
      <c r="AR130" s="448"/>
      <c r="AS130" s="448"/>
      <c r="AT130" s="449"/>
      <c r="AU130" s="447"/>
      <c r="AV130" s="448"/>
      <c r="AW130" s="448"/>
      <c r="AX130" s="449"/>
      <c r="AY130" s="447"/>
      <c r="AZ130" s="448"/>
      <c r="BA130" s="448"/>
      <c r="BB130" s="449"/>
      <c r="BC130" s="447"/>
      <c r="BD130" s="448"/>
      <c r="BE130" s="448"/>
      <c r="BF130" s="449"/>
      <c r="BG130" s="447"/>
      <c r="BH130" s="448"/>
      <c r="BI130" s="448"/>
      <c r="BJ130" s="449"/>
      <c r="BK130" s="447">
        <v>1244680</v>
      </c>
      <c r="BL130" s="448"/>
      <c r="BM130" s="448"/>
      <c r="BN130" s="449"/>
      <c r="BO130" s="480">
        <f t="shared" si="63"/>
        <v>0.91848948225199201</v>
      </c>
      <c r="BP130" s="481"/>
    </row>
    <row r="131" spans="1:68" ht="20.100000000000001" hidden="1" customHeight="1">
      <c r="A131" s="440" t="s">
        <v>400</v>
      </c>
      <c r="B131" s="441"/>
      <c r="C131" s="461" t="s">
        <v>401</v>
      </c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  <c r="AA131" s="462"/>
      <c r="AB131" s="463"/>
      <c r="AC131" s="540" t="s">
        <v>402</v>
      </c>
      <c r="AD131" s="541"/>
      <c r="AE131" s="447"/>
      <c r="AF131" s="448"/>
      <c r="AG131" s="448"/>
      <c r="AH131" s="449"/>
      <c r="AI131" s="447"/>
      <c r="AJ131" s="448"/>
      <c r="AK131" s="448"/>
      <c r="AL131" s="449"/>
      <c r="AM131" s="447"/>
      <c r="AN131" s="448"/>
      <c r="AO131" s="448"/>
      <c r="AP131" s="449"/>
      <c r="AQ131" s="447"/>
      <c r="AR131" s="448"/>
      <c r="AS131" s="448"/>
      <c r="AT131" s="449"/>
      <c r="AU131" s="447"/>
      <c r="AV131" s="448"/>
      <c r="AW131" s="448"/>
      <c r="AX131" s="449"/>
      <c r="AY131" s="447"/>
      <c r="AZ131" s="448"/>
      <c r="BA131" s="448"/>
      <c r="BB131" s="449"/>
      <c r="BC131" s="447"/>
      <c r="BD131" s="448"/>
      <c r="BE131" s="448"/>
      <c r="BF131" s="449"/>
      <c r="BG131" s="447"/>
      <c r="BH131" s="448"/>
      <c r="BI131" s="448"/>
      <c r="BJ131" s="449"/>
      <c r="BK131" s="447"/>
      <c r="BL131" s="448"/>
      <c r="BM131" s="448"/>
      <c r="BN131" s="449"/>
      <c r="BO131" s="480" t="str">
        <f t="shared" si="63"/>
        <v>n.é.</v>
      </c>
      <c r="BP131" s="481"/>
    </row>
    <row r="132" spans="1:68" ht="20.100000000000001" hidden="1" customHeight="1">
      <c r="A132" s="440" t="s">
        <v>403</v>
      </c>
      <c r="B132" s="441"/>
      <c r="C132" s="461" t="s">
        <v>404</v>
      </c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2"/>
      <c r="U132" s="462"/>
      <c r="V132" s="462"/>
      <c r="W132" s="462"/>
      <c r="X132" s="462"/>
      <c r="Y132" s="462"/>
      <c r="Z132" s="462"/>
      <c r="AA132" s="462"/>
      <c r="AB132" s="463"/>
      <c r="AC132" s="540" t="s">
        <v>405</v>
      </c>
      <c r="AD132" s="541"/>
      <c r="AE132" s="447"/>
      <c r="AF132" s="448"/>
      <c r="AG132" s="448"/>
      <c r="AH132" s="449"/>
      <c r="AI132" s="447"/>
      <c r="AJ132" s="448"/>
      <c r="AK132" s="448"/>
      <c r="AL132" s="449"/>
      <c r="AM132" s="447"/>
      <c r="AN132" s="448"/>
      <c r="AO132" s="448"/>
      <c r="AP132" s="449"/>
      <c r="AQ132" s="447"/>
      <c r="AR132" s="448"/>
      <c r="AS132" s="448"/>
      <c r="AT132" s="449"/>
      <c r="AU132" s="447"/>
      <c r="AV132" s="448"/>
      <c r="AW132" s="448"/>
      <c r="AX132" s="449"/>
      <c r="AY132" s="447"/>
      <c r="AZ132" s="448"/>
      <c r="BA132" s="448"/>
      <c r="BB132" s="449"/>
      <c r="BC132" s="447"/>
      <c r="BD132" s="448"/>
      <c r="BE132" s="448"/>
      <c r="BF132" s="449"/>
      <c r="BG132" s="447"/>
      <c r="BH132" s="448"/>
      <c r="BI132" s="448"/>
      <c r="BJ132" s="449"/>
      <c r="BK132" s="447"/>
      <c r="BL132" s="448"/>
      <c r="BM132" s="448"/>
      <c r="BN132" s="449"/>
      <c r="BO132" s="480" t="str">
        <f t="shared" si="63"/>
        <v>n.é.</v>
      </c>
      <c r="BP132" s="481"/>
    </row>
    <row r="133" spans="1:68" ht="20.100000000000001" customHeight="1">
      <c r="A133" s="440" t="s">
        <v>406</v>
      </c>
      <c r="B133" s="441"/>
      <c r="C133" s="461" t="s">
        <v>407</v>
      </c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3"/>
      <c r="AC133" s="540" t="s">
        <v>408</v>
      </c>
      <c r="AD133" s="541"/>
      <c r="AE133" s="447">
        <f t="shared" si="68"/>
        <v>50000</v>
      </c>
      <c r="AF133" s="448"/>
      <c r="AG133" s="448"/>
      <c r="AH133" s="449"/>
      <c r="AI133" s="447">
        <v>50000</v>
      </c>
      <c r="AJ133" s="448"/>
      <c r="AK133" s="448"/>
      <c r="AL133" s="449"/>
      <c r="AM133" s="447">
        <v>0</v>
      </c>
      <c r="AN133" s="448"/>
      <c r="AO133" s="448"/>
      <c r="AP133" s="449"/>
      <c r="AQ133" s="447">
        <v>16000</v>
      </c>
      <c r="AR133" s="448"/>
      <c r="AS133" s="448"/>
      <c r="AT133" s="449"/>
      <c r="AU133" s="447"/>
      <c r="AV133" s="448"/>
      <c r="AW133" s="448"/>
      <c r="AX133" s="449"/>
      <c r="AY133" s="447"/>
      <c r="AZ133" s="448"/>
      <c r="BA133" s="448"/>
      <c r="BB133" s="449"/>
      <c r="BC133" s="447"/>
      <c r="BD133" s="448"/>
      <c r="BE133" s="448"/>
      <c r="BF133" s="449"/>
      <c r="BG133" s="447"/>
      <c r="BH133" s="448"/>
      <c r="BI133" s="448"/>
      <c r="BJ133" s="449"/>
      <c r="BK133" s="447">
        <v>16000</v>
      </c>
      <c r="BL133" s="448"/>
      <c r="BM133" s="448"/>
      <c r="BN133" s="449"/>
      <c r="BO133" s="480">
        <f t="shared" si="63"/>
        <v>1</v>
      </c>
      <c r="BP133" s="481"/>
    </row>
    <row r="134" spans="1:68" ht="20.100000000000001" hidden="1" customHeight="1">
      <c r="A134" s="440" t="s">
        <v>409</v>
      </c>
      <c r="B134" s="441"/>
      <c r="C134" s="551" t="s">
        <v>410</v>
      </c>
      <c r="D134" s="552"/>
      <c r="E134" s="552"/>
      <c r="F134" s="552"/>
      <c r="G134" s="552"/>
      <c r="H134" s="552"/>
      <c r="I134" s="552"/>
      <c r="J134" s="552"/>
      <c r="K134" s="552"/>
      <c r="L134" s="552"/>
      <c r="M134" s="552"/>
      <c r="N134" s="552"/>
      <c r="O134" s="552"/>
      <c r="P134" s="552"/>
      <c r="Q134" s="552"/>
      <c r="R134" s="552"/>
      <c r="S134" s="552"/>
      <c r="T134" s="552"/>
      <c r="U134" s="552"/>
      <c r="V134" s="552"/>
      <c r="W134" s="552"/>
      <c r="X134" s="552"/>
      <c r="Y134" s="552"/>
      <c r="Z134" s="552"/>
      <c r="AA134" s="552"/>
      <c r="AB134" s="553"/>
      <c r="AC134" s="540" t="s">
        <v>411</v>
      </c>
      <c r="AD134" s="541"/>
      <c r="AE134" s="447"/>
      <c r="AF134" s="448"/>
      <c r="AG134" s="448"/>
      <c r="AH134" s="449"/>
      <c r="AI134" s="447"/>
      <c r="AJ134" s="448"/>
      <c r="AK134" s="448"/>
      <c r="AL134" s="449"/>
      <c r="AM134" s="447"/>
      <c r="AN134" s="448"/>
      <c r="AO134" s="448"/>
      <c r="AP134" s="449"/>
      <c r="AQ134" s="447"/>
      <c r="AR134" s="448"/>
      <c r="AS134" s="448"/>
      <c r="AT134" s="449"/>
      <c r="AU134" s="447"/>
      <c r="AV134" s="448"/>
      <c r="AW134" s="448"/>
      <c r="AX134" s="449"/>
      <c r="AY134" s="447"/>
      <c r="AZ134" s="448"/>
      <c r="BA134" s="448"/>
      <c r="BB134" s="449"/>
      <c r="BC134" s="447"/>
      <c r="BD134" s="448"/>
      <c r="BE134" s="448"/>
      <c r="BF134" s="449"/>
      <c r="BG134" s="447"/>
      <c r="BH134" s="448"/>
      <c r="BI134" s="448"/>
      <c r="BJ134" s="449"/>
      <c r="BK134" s="447"/>
      <c r="BL134" s="448"/>
      <c r="BM134" s="448"/>
      <c r="BN134" s="449"/>
      <c r="BO134" s="480" t="str">
        <f t="shared" si="63"/>
        <v>n.é.</v>
      </c>
      <c r="BP134" s="481"/>
    </row>
    <row r="135" spans="1:68" ht="20.100000000000001" customHeight="1">
      <c r="A135" s="440" t="s">
        <v>412</v>
      </c>
      <c r="B135" s="441"/>
      <c r="C135" s="489" t="s">
        <v>413</v>
      </c>
      <c r="D135" s="490"/>
      <c r="E135" s="490"/>
      <c r="F135" s="490"/>
      <c r="G135" s="490"/>
      <c r="H135" s="490"/>
      <c r="I135" s="490"/>
      <c r="J135" s="490"/>
      <c r="K135" s="490"/>
      <c r="L135" s="490"/>
      <c r="M135" s="490"/>
      <c r="N135" s="490"/>
      <c r="O135" s="490"/>
      <c r="P135" s="490"/>
      <c r="Q135" s="490"/>
      <c r="R135" s="490"/>
      <c r="S135" s="490"/>
      <c r="T135" s="490"/>
      <c r="U135" s="490"/>
      <c r="V135" s="490"/>
      <c r="W135" s="490"/>
      <c r="X135" s="490"/>
      <c r="Y135" s="490"/>
      <c r="Z135" s="490"/>
      <c r="AA135" s="490"/>
      <c r="AB135" s="491"/>
      <c r="AC135" s="540" t="s">
        <v>414</v>
      </c>
      <c r="AD135" s="541"/>
      <c r="AE135" s="447">
        <f t="shared" si="68"/>
        <v>2085700</v>
      </c>
      <c r="AF135" s="448"/>
      <c r="AG135" s="448"/>
      <c r="AH135" s="449"/>
      <c r="AI135" s="447">
        <v>1591500</v>
      </c>
      <c r="AJ135" s="448"/>
      <c r="AK135" s="448"/>
      <c r="AL135" s="449"/>
      <c r="AM135" s="447">
        <v>494200</v>
      </c>
      <c r="AN135" s="448"/>
      <c r="AO135" s="448"/>
      <c r="AP135" s="449"/>
      <c r="AQ135" s="447">
        <v>1172400</v>
      </c>
      <c r="AR135" s="448"/>
      <c r="AS135" s="448"/>
      <c r="AT135" s="449"/>
      <c r="AU135" s="447"/>
      <c r="AV135" s="448"/>
      <c r="AW135" s="448"/>
      <c r="AX135" s="449"/>
      <c r="AY135" s="447"/>
      <c r="AZ135" s="448"/>
      <c r="BA135" s="448"/>
      <c r="BB135" s="449"/>
      <c r="BC135" s="447"/>
      <c r="BD135" s="448"/>
      <c r="BE135" s="448"/>
      <c r="BF135" s="449"/>
      <c r="BG135" s="447"/>
      <c r="BH135" s="448"/>
      <c r="BI135" s="448"/>
      <c r="BJ135" s="449"/>
      <c r="BK135" s="447">
        <v>918025</v>
      </c>
      <c r="BL135" s="448"/>
      <c r="BM135" s="448"/>
      <c r="BN135" s="449"/>
      <c r="BO135" s="480">
        <f t="shared" si="63"/>
        <v>0.78303053565336067</v>
      </c>
      <c r="BP135" s="481"/>
    </row>
    <row r="136" spans="1:68" ht="20.100000000000001" customHeight="1">
      <c r="A136" s="440" t="s">
        <v>415</v>
      </c>
      <c r="B136" s="441"/>
      <c r="C136" s="461" t="s">
        <v>416</v>
      </c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3"/>
      <c r="AC136" s="540" t="s">
        <v>417</v>
      </c>
      <c r="AD136" s="541"/>
      <c r="AE136" s="447">
        <f t="shared" si="68"/>
        <v>1188415</v>
      </c>
      <c r="AF136" s="448"/>
      <c r="AG136" s="448"/>
      <c r="AH136" s="449"/>
      <c r="AI136" s="447">
        <v>680000</v>
      </c>
      <c r="AJ136" s="448"/>
      <c r="AK136" s="448"/>
      <c r="AL136" s="449"/>
      <c r="AM136" s="447">
        <v>508415</v>
      </c>
      <c r="AN136" s="448"/>
      <c r="AO136" s="448"/>
      <c r="AP136" s="449"/>
      <c r="AQ136" s="447">
        <v>865000</v>
      </c>
      <c r="AR136" s="448"/>
      <c r="AS136" s="448"/>
      <c r="AT136" s="449"/>
      <c r="AU136" s="447"/>
      <c r="AV136" s="448"/>
      <c r="AW136" s="448"/>
      <c r="AX136" s="449"/>
      <c r="AY136" s="447"/>
      <c r="AZ136" s="448"/>
      <c r="BA136" s="448"/>
      <c r="BB136" s="449"/>
      <c r="BC136" s="447"/>
      <c r="BD136" s="448"/>
      <c r="BE136" s="448"/>
      <c r="BF136" s="449"/>
      <c r="BG136" s="447"/>
      <c r="BH136" s="448"/>
      <c r="BI136" s="448"/>
      <c r="BJ136" s="449"/>
      <c r="BK136" s="447">
        <v>782208</v>
      </c>
      <c r="BL136" s="448"/>
      <c r="BM136" s="448"/>
      <c r="BN136" s="449"/>
      <c r="BO136" s="480">
        <f t="shared" si="63"/>
        <v>0.90428670520231214</v>
      </c>
      <c r="BP136" s="481"/>
    </row>
    <row r="137" spans="1:68" ht="20.100000000000001" customHeight="1">
      <c r="A137" s="465" t="s">
        <v>418</v>
      </c>
      <c r="B137" s="466"/>
      <c r="C137" s="467" t="s">
        <v>419</v>
      </c>
      <c r="D137" s="468"/>
      <c r="E137" s="468"/>
      <c r="F137" s="468"/>
      <c r="G137" s="468"/>
      <c r="H137" s="468"/>
      <c r="I137" s="468"/>
      <c r="J137" s="468"/>
      <c r="K137" s="468"/>
      <c r="L137" s="468"/>
      <c r="M137" s="468"/>
      <c r="N137" s="468"/>
      <c r="O137" s="468"/>
      <c r="P137" s="468"/>
      <c r="Q137" s="468"/>
      <c r="R137" s="468"/>
      <c r="S137" s="468"/>
      <c r="T137" s="468"/>
      <c r="U137" s="468"/>
      <c r="V137" s="468"/>
      <c r="W137" s="468"/>
      <c r="X137" s="468"/>
      <c r="Y137" s="468"/>
      <c r="Z137" s="468"/>
      <c r="AA137" s="468"/>
      <c r="AB137" s="469"/>
      <c r="AC137" s="549" t="s">
        <v>420</v>
      </c>
      <c r="AD137" s="550"/>
      <c r="AE137" s="472">
        <f t="shared" si="68"/>
        <v>4634115</v>
      </c>
      <c r="AF137" s="473"/>
      <c r="AG137" s="473"/>
      <c r="AH137" s="474"/>
      <c r="AI137" s="472">
        <f t="shared" ref="AI137" si="148">SUM(AI130:AL136)</f>
        <v>3016500</v>
      </c>
      <c r="AJ137" s="473"/>
      <c r="AK137" s="473"/>
      <c r="AL137" s="474"/>
      <c r="AM137" s="472">
        <f t="shared" ref="AM137" si="149">SUM(AM130:AP136)</f>
        <v>1617615</v>
      </c>
      <c r="AN137" s="473"/>
      <c r="AO137" s="473"/>
      <c r="AP137" s="474"/>
      <c r="AQ137" s="472">
        <f>SUM(AQ130:AT136)</f>
        <v>3408538</v>
      </c>
      <c r="AR137" s="473"/>
      <c r="AS137" s="473"/>
      <c r="AT137" s="474"/>
      <c r="AU137" s="472">
        <f t="shared" ref="AU137" si="150">SUM(AU130:AX136)</f>
        <v>0</v>
      </c>
      <c r="AV137" s="473"/>
      <c r="AW137" s="473"/>
      <c r="AX137" s="474"/>
      <c r="AY137" s="472">
        <f t="shared" ref="AY137" si="151">SUM(AY130:BB136)</f>
        <v>0</v>
      </c>
      <c r="AZ137" s="473"/>
      <c r="BA137" s="473"/>
      <c r="BB137" s="474"/>
      <c r="BC137" s="472">
        <f t="shared" ref="BC137" si="152">SUM(BC130:BF136)</f>
        <v>0</v>
      </c>
      <c r="BD137" s="473"/>
      <c r="BE137" s="473"/>
      <c r="BF137" s="474"/>
      <c r="BG137" s="472">
        <f t="shared" ref="BG137" si="153">SUM(BG130:BJ136)</f>
        <v>0</v>
      </c>
      <c r="BH137" s="473"/>
      <c r="BI137" s="473"/>
      <c r="BJ137" s="474"/>
      <c r="BK137" s="472">
        <f t="shared" ref="BK137" si="154">SUM(BK130:BN136)</f>
        <v>2960913</v>
      </c>
      <c r="BL137" s="473"/>
      <c r="BM137" s="473"/>
      <c r="BN137" s="474"/>
      <c r="BO137" s="485">
        <f t="shared" si="63"/>
        <v>0.86867536756228036</v>
      </c>
      <c r="BP137" s="486"/>
    </row>
    <row r="138" spans="1:68" ht="20.100000000000001" customHeight="1">
      <c r="A138" s="440" t="s">
        <v>421</v>
      </c>
      <c r="B138" s="441"/>
      <c r="C138" s="461" t="s">
        <v>422</v>
      </c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3"/>
      <c r="AC138" s="540" t="s">
        <v>423</v>
      </c>
      <c r="AD138" s="541"/>
      <c r="AE138" s="447">
        <f t="shared" si="68"/>
        <v>570000</v>
      </c>
      <c r="AF138" s="448"/>
      <c r="AG138" s="448"/>
      <c r="AH138" s="449"/>
      <c r="AI138" s="447">
        <v>350000</v>
      </c>
      <c r="AJ138" s="448"/>
      <c r="AK138" s="448"/>
      <c r="AL138" s="449"/>
      <c r="AM138" s="447">
        <v>220000</v>
      </c>
      <c r="AN138" s="448"/>
      <c r="AO138" s="448"/>
      <c r="AP138" s="449"/>
      <c r="AQ138" s="447">
        <v>406956</v>
      </c>
      <c r="AR138" s="448"/>
      <c r="AS138" s="448"/>
      <c r="AT138" s="449"/>
      <c r="AU138" s="447"/>
      <c r="AV138" s="448"/>
      <c r="AW138" s="448"/>
      <c r="AX138" s="449"/>
      <c r="AY138" s="447"/>
      <c r="AZ138" s="448"/>
      <c r="BA138" s="448"/>
      <c r="BB138" s="449"/>
      <c r="BC138" s="447"/>
      <c r="BD138" s="448"/>
      <c r="BE138" s="448"/>
      <c r="BF138" s="449"/>
      <c r="BG138" s="447"/>
      <c r="BH138" s="448"/>
      <c r="BI138" s="448"/>
      <c r="BJ138" s="449"/>
      <c r="BK138" s="447">
        <v>374048</v>
      </c>
      <c r="BL138" s="448"/>
      <c r="BM138" s="448"/>
      <c r="BN138" s="449"/>
      <c r="BO138" s="480">
        <f t="shared" si="63"/>
        <v>0.91913622111481341</v>
      </c>
      <c r="BP138" s="481"/>
    </row>
    <row r="139" spans="1:68" ht="20.100000000000001" hidden="1" customHeight="1">
      <c r="A139" s="440" t="s">
        <v>424</v>
      </c>
      <c r="B139" s="441"/>
      <c r="C139" s="461" t="s">
        <v>425</v>
      </c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3"/>
      <c r="AC139" s="540" t="s">
        <v>426</v>
      </c>
      <c r="AD139" s="541"/>
      <c r="AE139" s="447"/>
      <c r="AF139" s="448"/>
      <c r="AG139" s="448"/>
      <c r="AH139" s="449"/>
      <c r="AI139" s="447"/>
      <c r="AJ139" s="448"/>
      <c r="AK139" s="448"/>
      <c r="AL139" s="449"/>
      <c r="AM139" s="447"/>
      <c r="AN139" s="448"/>
      <c r="AO139" s="448"/>
      <c r="AP139" s="449"/>
      <c r="AQ139" s="447"/>
      <c r="AR139" s="448"/>
      <c r="AS139" s="448"/>
      <c r="AT139" s="449"/>
      <c r="AU139" s="447"/>
      <c r="AV139" s="448"/>
      <c r="AW139" s="448"/>
      <c r="AX139" s="449"/>
      <c r="AY139" s="447"/>
      <c r="AZ139" s="448"/>
      <c r="BA139" s="448"/>
      <c r="BB139" s="449"/>
      <c r="BC139" s="447"/>
      <c r="BD139" s="448"/>
      <c r="BE139" s="448"/>
      <c r="BF139" s="449"/>
      <c r="BG139" s="447"/>
      <c r="BH139" s="448"/>
      <c r="BI139" s="448"/>
      <c r="BJ139" s="449"/>
      <c r="BK139" s="447"/>
      <c r="BL139" s="448"/>
      <c r="BM139" s="448"/>
      <c r="BN139" s="449"/>
      <c r="BO139" s="480" t="str">
        <f t="shared" si="63"/>
        <v>n.é.</v>
      </c>
      <c r="BP139" s="481"/>
    </row>
    <row r="140" spans="1:68" ht="20.100000000000001" customHeight="1">
      <c r="A140" s="465" t="s">
        <v>427</v>
      </c>
      <c r="B140" s="466"/>
      <c r="C140" s="467" t="s">
        <v>428</v>
      </c>
      <c r="D140" s="468"/>
      <c r="E140" s="468"/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8"/>
      <c r="V140" s="468"/>
      <c r="W140" s="468"/>
      <c r="X140" s="468"/>
      <c r="Y140" s="468"/>
      <c r="Z140" s="468"/>
      <c r="AA140" s="468"/>
      <c r="AB140" s="469"/>
      <c r="AC140" s="549" t="s">
        <v>429</v>
      </c>
      <c r="AD140" s="550"/>
      <c r="AE140" s="472">
        <f t="shared" si="68"/>
        <v>570000</v>
      </c>
      <c r="AF140" s="473"/>
      <c r="AG140" s="473"/>
      <c r="AH140" s="474"/>
      <c r="AI140" s="472">
        <f t="shared" ref="AI140" si="155">SUM(AI138:AL139)</f>
        <v>350000</v>
      </c>
      <c r="AJ140" s="473"/>
      <c r="AK140" s="473"/>
      <c r="AL140" s="474"/>
      <c r="AM140" s="472">
        <f t="shared" ref="AM140" si="156">SUM(AM138:AP139)</f>
        <v>220000</v>
      </c>
      <c r="AN140" s="473"/>
      <c r="AO140" s="473"/>
      <c r="AP140" s="474"/>
      <c r="AQ140" s="472">
        <f t="shared" ref="AQ140" si="157">SUM(AQ138:AT139)</f>
        <v>406956</v>
      </c>
      <c r="AR140" s="473"/>
      <c r="AS140" s="473"/>
      <c r="AT140" s="474"/>
      <c r="AU140" s="472">
        <f t="shared" ref="AU140" si="158">SUM(AU138:AX139)</f>
        <v>0</v>
      </c>
      <c r="AV140" s="473"/>
      <c r="AW140" s="473"/>
      <c r="AX140" s="474"/>
      <c r="AY140" s="472">
        <f t="shared" ref="AY140" si="159">SUM(AY138:BB139)</f>
        <v>0</v>
      </c>
      <c r="AZ140" s="473"/>
      <c r="BA140" s="473"/>
      <c r="BB140" s="474"/>
      <c r="BC140" s="472">
        <f t="shared" ref="BC140" si="160">SUM(BC138:BF139)</f>
        <v>0</v>
      </c>
      <c r="BD140" s="473"/>
      <c r="BE140" s="473"/>
      <c r="BF140" s="474"/>
      <c r="BG140" s="472">
        <f t="shared" ref="BG140" si="161">SUM(BG138:BJ139)</f>
        <v>0</v>
      </c>
      <c r="BH140" s="473"/>
      <c r="BI140" s="473"/>
      <c r="BJ140" s="474"/>
      <c r="BK140" s="472">
        <f t="shared" ref="BK140" si="162">SUM(BK138:BN139)</f>
        <v>374048</v>
      </c>
      <c r="BL140" s="473"/>
      <c r="BM140" s="473"/>
      <c r="BN140" s="474"/>
      <c r="BO140" s="485">
        <f t="shared" si="63"/>
        <v>0.91913622111481341</v>
      </c>
      <c r="BP140" s="486"/>
    </row>
    <row r="141" spans="1:68" ht="20.100000000000001" customHeight="1">
      <c r="A141" s="554" t="s">
        <v>430</v>
      </c>
      <c r="B141" s="441"/>
      <c r="C141" s="461" t="s">
        <v>431</v>
      </c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3"/>
      <c r="AC141" s="540" t="s">
        <v>432</v>
      </c>
      <c r="AD141" s="541"/>
      <c r="AE141" s="447">
        <f t="shared" si="68"/>
        <v>1840000</v>
      </c>
      <c r="AF141" s="448"/>
      <c r="AG141" s="448"/>
      <c r="AH141" s="449"/>
      <c r="AI141" s="447">
        <v>870000</v>
      </c>
      <c r="AJ141" s="448"/>
      <c r="AK141" s="448"/>
      <c r="AL141" s="449"/>
      <c r="AM141" s="447">
        <v>970000</v>
      </c>
      <c r="AN141" s="448"/>
      <c r="AO141" s="448"/>
      <c r="AP141" s="449"/>
      <c r="AQ141" s="447">
        <v>1517967</v>
      </c>
      <c r="AR141" s="448"/>
      <c r="AS141" s="448"/>
      <c r="AT141" s="449"/>
      <c r="AU141" s="447"/>
      <c r="AV141" s="448"/>
      <c r="AW141" s="448"/>
      <c r="AX141" s="449"/>
      <c r="AY141" s="447"/>
      <c r="AZ141" s="448"/>
      <c r="BA141" s="448"/>
      <c r="BB141" s="449"/>
      <c r="BC141" s="447"/>
      <c r="BD141" s="448"/>
      <c r="BE141" s="448"/>
      <c r="BF141" s="449"/>
      <c r="BG141" s="447"/>
      <c r="BH141" s="448"/>
      <c r="BI141" s="448"/>
      <c r="BJ141" s="449"/>
      <c r="BK141" s="447">
        <v>1119613</v>
      </c>
      <c r="BL141" s="448"/>
      <c r="BM141" s="448"/>
      <c r="BN141" s="449"/>
      <c r="BO141" s="480">
        <f t="shared" si="63"/>
        <v>0.73757400523199779</v>
      </c>
      <c r="BP141" s="481"/>
    </row>
    <row r="142" spans="1:68" ht="20.100000000000001" hidden="1" customHeight="1">
      <c r="A142" s="554" t="s">
        <v>433</v>
      </c>
      <c r="B142" s="441"/>
      <c r="C142" s="461" t="s">
        <v>434</v>
      </c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3"/>
      <c r="AC142" s="540" t="s">
        <v>435</v>
      </c>
      <c r="AD142" s="541"/>
      <c r="AE142" s="447"/>
      <c r="AF142" s="448"/>
      <c r="AG142" s="448"/>
      <c r="AH142" s="449"/>
      <c r="AI142" s="447"/>
      <c r="AJ142" s="448"/>
      <c r="AK142" s="448"/>
      <c r="AL142" s="449"/>
      <c r="AM142" s="447"/>
      <c r="AN142" s="448"/>
      <c r="AO142" s="448"/>
      <c r="AP142" s="449"/>
      <c r="AQ142" s="447"/>
      <c r="AR142" s="448"/>
      <c r="AS142" s="448"/>
      <c r="AT142" s="449"/>
      <c r="AU142" s="447"/>
      <c r="AV142" s="448"/>
      <c r="AW142" s="448"/>
      <c r="AX142" s="449"/>
      <c r="AY142" s="447"/>
      <c r="AZ142" s="448"/>
      <c r="BA142" s="448"/>
      <c r="BB142" s="449"/>
      <c r="BC142" s="447"/>
      <c r="BD142" s="448"/>
      <c r="BE142" s="448"/>
      <c r="BF142" s="449"/>
      <c r="BG142" s="447"/>
      <c r="BH142" s="448"/>
      <c r="BI142" s="448"/>
      <c r="BJ142" s="449"/>
      <c r="BK142" s="447"/>
      <c r="BL142" s="448"/>
      <c r="BM142" s="448"/>
      <c r="BN142" s="449"/>
      <c r="BO142" s="480" t="str">
        <f t="shared" si="63"/>
        <v>n.é.</v>
      </c>
      <c r="BP142" s="481"/>
    </row>
    <row r="143" spans="1:68" ht="20.100000000000001" hidden="1" customHeight="1">
      <c r="A143" s="554" t="s">
        <v>436</v>
      </c>
      <c r="B143" s="441"/>
      <c r="C143" s="461" t="s">
        <v>437</v>
      </c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3"/>
      <c r="AC143" s="540" t="s">
        <v>438</v>
      </c>
      <c r="AD143" s="541"/>
      <c r="AE143" s="447"/>
      <c r="AF143" s="448"/>
      <c r="AG143" s="448"/>
      <c r="AH143" s="449"/>
      <c r="AI143" s="447"/>
      <c r="AJ143" s="448"/>
      <c r="AK143" s="448"/>
      <c r="AL143" s="449"/>
      <c r="AM143" s="447"/>
      <c r="AN143" s="448"/>
      <c r="AO143" s="448"/>
      <c r="AP143" s="449"/>
      <c r="AQ143" s="447"/>
      <c r="AR143" s="448"/>
      <c r="AS143" s="448"/>
      <c r="AT143" s="449"/>
      <c r="AU143" s="447"/>
      <c r="AV143" s="448"/>
      <c r="AW143" s="448"/>
      <c r="AX143" s="449"/>
      <c r="AY143" s="447"/>
      <c r="AZ143" s="448"/>
      <c r="BA143" s="448"/>
      <c r="BB143" s="449"/>
      <c r="BC143" s="447"/>
      <c r="BD143" s="448"/>
      <c r="BE143" s="448"/>
      <c r="BF143" s="449"/>
      <c r="BG143" s="447"/>
      <c r="BH143" s="448"/>
      <c r="BI143" s="448"/>
      <c r="BJ143" s="449"/>
      <c r="BK143" s="447"/>
      <c r="BL143" s="448"/>
      <c r="BM143" s="448"/>
      <c r="BN143" s="449"/>
      <c r="BO143" s="480" t="str">
        <f t="shared" si="63"/>
        <v>n.é.</v>
      </c>
      <c r="BP143" s="481"/>
    </row>
    <row r="144" spans="1:68" ht="20.100000000000001" hidden="1" customHeight="1">
      <c r="A144" s="554" t="s">
        <v>439</v>
      </c>
      <c r="B144" s="441"/>
      <c r="C144" s="461" t="s">
        <v>440</v>
      </c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  <c r="AA144" s="462"/>
      <c r="AB144" s="463"/>
      <c r="AC144" s="540" t="s">
        <v>441</v>
      </c>
      <c r="AD144" s="541"/>
      <c r="AE144" s="447"/>
      <c r="AF144" s="448"/>
      <c r="AG144" s="448"/>
      <c r="AH144" s="449"/>
      <c r="AI144" s="447"/>
      <c r="AJ144" s="448"/>
      <c r="AK144" s="448"/>
      <c r="AL144" s="449"/>
      <c r="AM144" s="447"/>
      <c r="AN144" s="448"/>
      <c r="AO144" s="448"/>
      <c r="AP144" s="449"/>
      <c r="AQ144" s="447"/>
      <c r="AR144" s="448"/>
      <c r="AS144" s="448"/>
      <c r="AT144" s="449"/>
      <c r="AU144" s="447"/>
      <c r="AV144" s="448"/>
      <c r="AW144" s="448"/>
      <c r="AX144" s="449"/>
      <c r="AY144" s="447"/>
      <c r="AZ144" s="448"/>
      <c r="BA144" s="448"/>
      <c r="BB144" s="449"/>
      <c r="BC144" s="447"/>
      <c r="BD144" s="448"/>
      <c r="BE144" s="448"/>
      <c r="BF144" s="449"/>
      <c r="BG144" s="447"/>
      <c r="BH144" s="448"/>
      <c r="BI144" s="448"/>
      <c r="BJ144" s="449"/>
      <c r="BK144" s="447"/>
      <c r="BL144" s="448"/>
      <c r="BM144" s="448"/>
      <c r="BN144" s="449"/>
      <c r="BO144" s="480" t="str">
        <f t="shared" si="63"/>
        <v>n.é.</v>
      </c>
      <c r="BP144" s="481"/>
    </row>
    <row r="145" spans="1:68" ht="20.100000000000001" customHeight="1">
      <c r="A145" s="554" t="s">
        <v>442</v>
      </c>
      <c r="B145" s="441"/>
      <c r="C145" s="461" t="s">
        <v>443</v>
      </c>
      <c r="D145" s="462"/>
      <c r="E145" s="462"/>
      <c r="F145" s="462"/>
      <c r="G145" s="462"/>
      <c r="H145" s="462"/>
      <c r="I145" s="462"/>
      <c r="J145" s="462"/>
      <c r="K145" s="462"/>
      <c r="L145" s="462"/>
      <c r="M145" s="462"/>
      <c r="N145" s="462"/>
      <c r="O145" s="462"/>
      <c r="P145" s="462"/>
      <c r="Q145" s="462"/>
      <c r="R145" s="462"/>
      <c r="S145" s="462"/>
      <c r="T145" s="462"/>
      <c r="U145" s="462"/>
      <c r="V145" s="462"/>
      <c r="W145" s="462"/>
      <c r="X145" s="462"/>
      <c r="Y145" s="462"/>
      <c r="Z145" s="462"/>
      <c r="AA145" s="462"/>
      <c r="AB145" s="463"/>
      <c r="AC145" s="540" t="s">
        <v>444</v>
      </c>
      <c r="AD145" s="541"/>
      <c r="AE145" s="447">
        <f t="shared" ref="AE145:AE200" si="163">AI145+AM145</f>
        <v>509000</v>
      </c>
      <c r="AF145" s="448"/>
      <c r="AG145" s="448"/>
      <c r="AH145" s="449"/>
      <c r="AI145" s="447">
        <v>200000</v>
      </c>
      <c r="AJ145" s="448"/>
      <c r="AK145" s="448"/>
      <c r="AL145" s="449"/>
      <c r="AM145" s="447">
        <v>309000</v>
      </c>
      <c r="AN145" s="448"/>
      <c r="AO145" s="448"/>
      <c r="AP145" s="449"/>
      <c r="AQ145" s="447">
        <v>449437</v>
      </c>
      <c r="AR145" s="448"/>
      <c r="AS145" s="448"/>
      <c r="AT145" s="449"/>
      <c r="AU145" s="447"/>
      <c r="AV145" s="448"/>
      <c r="AW145" s="448"/>
      <c r="AX145" s="449"/>
      <c r="AY145" s="447"/>
      <c r="AZ145" s="448"/>
      <c r="BA145" s="448"/>
      <c r="BB145" s="449"/>
      <c r="BC145" s="447"/>
      <c r="BD145" s="448"/>
      <c r="BE145" s="448"/>
      <c r="BF145" s="449"/>
      <c r="BG145" s="447"/>
      <c r="BH145" s="448"/>
      <c r="BI145" s="448"/>
      <c r="BJ145" s="449"/>
      <c r="BK145" s="447">
        <v>442476</v>
      </c>
      <c r="BL145" s="448"/>
      <c r="BM145" s="448"/>
      <c r="BN145" s="449"/>
      <c r="BO145" s="480">
        <f t="shared" ref="BO145:BO208" si="164">IF(AQ145&gt;0,BK145/AQ145,"n.é.")</f>
        <v>0.98451173356888733</v>
      </c>
      <c r="BP145" s="481"/>
    </row>
    <row r="146" spans="1:68" ht="20.100000000000001" customHeight="1">
      <c r="A146" s="555" t="s">
        <v>445</v>
      </c>
      <c r="B146" s="466"/>
      <c r="C146" s="467" t="s">
        <v>446</v>
      </c>
      <c r="D146" s="468"/>
      <c r="E146" s="468"/>
      <c r="F146" s="468"/>
      <c r="G146" s="468"/>
      <c r="H146" s="468"/>
      <c r="I146" s="468"/>
      <c r="J146" s="468"/>
      <c r="K146" s="468"/>
      <c r="L146" s="468"/>
      <c r="M146" s="468"/>
      <c r="N146" s="468"/>
      <c r="O146" s="468"/>
      <c r="P146" s="468"/>
      <c r="Q146" s="468"/>
      <c r="R146" s="468"/>
      <c r="S146" s="468"/>
      <c r="T146" s="468"/>
      <c r="U146" s="468"/>
      <c r="V146" s="468"/>
      <c r="W146" s="468"/>
      <c r="X146" s="468"/>
      <c r="Y146" s="468"/>
      <c r="Z146" s="468"/>
      <c r="AA146" s="468"/>
      <c r="AB146" s="469"/>
      <c r="AC146" s="549" t="s">
        <v>447</v>
      </c>
      <c r="AD146" s="550"/>
      <c r="AE146" s="472">
        <f t="shared" si="163"/>
        <v>2349000</v>
      </c>
      <c r="AF146" s="473"/>
      <c r="AG146" s="473"/>
      <c r="AH146" s="474"/>
      <c r="AI146" s="472">
        <f t="shared" ref="AI146" si="165">SUM(AI141:AL145)</f>
        <v>1070000</v>
      </c>
      <c r="AJ146" s="473"/>
      <c r="AK146" s="473"/>
      <c r="AL146" s="474"/>
      <c r="AM146" s="472">
        <f t="shared" ref="AM146" si="166">SUM(AM141:AP145)</f>
        <v>1279000</v>
      </c>
      <c r="AN146" s="473"/>
      <c r="AO146" s="473"/>
      <c r="AP146" s="474"/>
      <c r="AQ146" s="472">
        <f t="shared" ref="AQ146" si="167">SUM(AQ141:AT145)</f>
        <v>1967404</v>
      </c>
      <c r="AR146" s="473"/>
      <c r="AS146" s="473"/>
      <c r="AT146" s="474"/>
      <c r="AU146" s="472">
        <f t="shared" ref="AU146" si="168">SUM(AU141:AX145)</f>
        <v>0</v>
      </c>
      <c r="AV146" s="473"/>
      <c r="AW146" s="473"/>
      <c r="AX146" s="474"/>
      <c r="AY146" s="472">
        <f t="shared" ref="AY146" si="169">SUM(AY141:BB145)</f>
        <v>0</v>
      </c>
      <c r="AZ146" s="473"/>
      <c r="BA146" s="473"/>
      <c r="BB146" s="474"/>
      <c r="BC146" s="472">
        <f t="shared" ref="BC146" si="170">SUM(BC141:BF145)</f>
        <v>0</v>
      </c>
      <c r="BD146" s="473"/>
      <c r="BE146" s="473"/>
      <c r="BF146" s="474"/>
      <c r="BG146" s="472">
        <f t="shared" ref="BG146" si="171">SUM(BG141:BJ145)</f>
        <v>0</v>
      </c>
      <c r="BH146" s="473"/>
      <c r="BI146" s="473"/>
      <c r="BJ146" s="474"/>
      <c r="BK146" s="472">
        <f t="shared" ref="BK146" si="172">SUM(BK141:BN145)</f>
        <v>1562089</v>
      </c>
      <c r="BL146" s="473"/>
      <c r="BM146" s="473"/>
      <c r="BN146" s="474"/>
      <c r="BO146" s="485">
        <f t="shared" si="164"/>
        <v>0.7939848653352336</v>
      </c>
      <c r="BP146" s="486"/>
    </row>
    <row r="147" spans="1:68" ht="20.100000000000001" customHeight="1">
      <c r="A147" s="555" t="s">
        <v>448</v>
      </c>
      <c r="B147" s="466"/>
      <c r="C147" s="467" t="s">
        <v>449</v>
      </c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  <c r="Q147" s="468"/>
      <c r="R147" s="468"/>
      <c r="S147" s="468"/>
      <c r="T147" s="468"/>
      <c r="U147" s="468"/>
      <c r="V147" s="468"/>
      <c r="W147" s="468"/>
      <c r="X147" s="468"/>
      <c r="Y147" s="468"/>
      <c r="Z147" s="468"/>
      <c r="AA147" s="468"/>
      <c r="AB147" s="469"/>
      <c r="AC147" s="549" t="s">
        <v>450</v>
      </c>
      <c r="AD147" s="550"/>
      <c r="AE147" s="472">
        <f t="shared" si="163"/>
        <v>11763065</v>
      </c>
      <c r="AF147" s="473"/>
      <c r="AG147" s="473"/>
      <c r="AH147" s="474"/>
      <c r="AI147" s="472">
        <f>AI126+AI129+AI137+AI140+AI146</f>
        <v>6672000</v>
      </c>
      <c r="AJ147" s="473"/>
      <c r="AK147" s="473"/>
      <c r="AL147" s="474"/>
      <c r="AM147" s="472">
        <f>AM126+AM129+AM137+AM140+AM146</f>
        <v>5091065</v>
      </c>
      <c r="AN147" s="473"/>
      <c r="AO147" s="473"/>
      <c r="AP147" s="474"/>
      <c r="AQ147" s="472">
        <f>AQ126+AQ129+AQ137+AQ140+AQ146</f>
        <v>9388845</v>
      </c>
      <c r="AR147" s="473"/>
      <c r="AS147" s="473"/>
      <c r="AT147" s="474"/>
      <c r="AU147" s="472">
        <f>AU126+AU129+AU137+AU140+AU146</f>
        <v>0</v>
      </c>
      <c r="AV147" s="473"/>
      <c r="AW147" s="473"/>
      <c r="AX147" s="474"/>
      <c r="AY147" s="472">
        <f>AY126+AY129+AY137+AY140+AY146</f>
        <v>0</v>
      </c>
      <c r="AZ147" s="473"/>
      <c r="BA147" s="473"/>
      <c r="BB147" s="474"/>
      <c r="BC147" s="472">
        <f>BC126+BC129+BC137+BC140+BC146</f>
        <v>0</v>
      </c>
      <c r="BD147" s="473"/>
      <c r="BE147" s="473"/>
      <c r="BF147" s="474"/>
      <c r="BG147" s="472">
        <f>BG126+BG129+BG137+BG140+BG146</f>
        <v>0</v>
      </c>
      <c r="BH147" s="473"/>
      <c r="BI147" s="473"/>
      <c r="BJ147" s="474"/>
      <c r="BK147" s="472">
        <f>BK126+BK129+BK137+BK140+BK146</f>
        <v>8168772</v>
      </c>
      <c r="BL147" s="473"/>
      <c r="BM147" s="473"/>
      <c r="BN147" s="474"/>
      <c r="BO147" s="485">
        <f t="shared" si="164"/>
        <v>0.87005078899481247</v>
      </c>
      <c r="BP147" s="486"/>
    </row>
    <row r="148" spans="1:68" ht="20.100000000000001" hidden="1" customHeight="1">
      <c r="A148" s="554" t="s">
        <v>451</v>
      </c>
      <c r="B148" s="441"/>
      <c r="C148" s="461" t="s">
        <v>452</v>
      </c>
      <c r="D148" s="462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  <c r="O148" s="462"/>
      <c r="P148" s="462"/>
      <c r="Q148" s="462"/>
      <c r="R148" s="462"/>
      <c r="S148" s="462"/>
      <c r="T148" s="462"/>
      <c r="U148" s="462"/>
      <c r="V148" s="462"/>
      <c r="W148" s="462"/>
      <c r="X148" s="462"/>
      <c r="Y148" s="462"/>
      <c r="Z148" s="462"/>
      <c r="AA148" s="462"/>
      <c r="AB148" s="463"/>
      <c r="AC148" s="540" t="s">
        <v>453</v>
      </c>
      <c r="AD148" s="541"/>
      <c r="AE148" s="447"/>
      <c r="AF148" s="448"/>
      <c r="AG148" s="448"/>
      <c r="AH148" s="449"/>
      <c r="AI148" s="447"/>
      <c r="AJ148" s="448"/>
      <c r="AK148" s="448"/>
      <c r="AL148" s="449"/>
      <c r="AM148" s="447"/>
      <c r="AN148" s="448"/>
      <c r="AO148" s="448"/>
      <c r="AP148" s="449"/>
      <c r="AQ148" s="447"/>
      <c r="AR148" s="448"/>
      <c r="AS148" s="448"/>
      <c r="AT148" s="449"/>
      <c r="AU148" s="447"/>
      <c r="AV148" s="448"/>
      <c r="AW148" s="448"/>
      <c r="AX148" s="449"/>
      <c r="AY148" s="447"/>
      <c r="AZ148" s="448"/>
      <c r="BA148" s="448"/>
      <c r="BB148" s="449"/>
      <c r="BC148" s="447"/>
      <c r="BD148" s="448"/>
      <c r="BE148" s="448"/>
      <c r="BF148" s="449"/>
      <c r="BG148" s="447"/>
      <c r="BH148" s="448"/>
      <c r="BI148" s="448"/>
      <c r="BJ148" s="449"/>
      <c r="BK148" s="447"/>
      <c r="BL148" s="448"/>
      <c r="BM148" s="448"/>
      <c r="BN148" s="449"/>
      <c r="BO148" s="480" t="str">
        <f t="shared" si="164"/>
        <v>n.é.</v>
      </c>
      <c r="BP148" s="481"/>
    </row>
    <row r="149" spans="1:68" ht="20.100000000000001" hidden="1" customHeight="1">
      <c r="A149" s="554" t="s">
        <v>454</v>
      </c>
      <c r="B149" s="441"/>
      <c r="C149" s="461" t="s">
        <v>455</v>
      </c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2"/>
      <c r="O149" s="462"/>
      <c r="P149" s="462"/>
      <c r="Q149" s="462"/>
      <c r="R149" s="462"/>
      <c r="S149" s="462"/>
      <c r="T149" s="462"/>
      <c r="U149" s="462"/>
      <c r="V149" s="462"/>
      <c r="W149" s="462"/>
      <c r="X149" s="462"/>
      <c r="Y149" s="462"/>
      <c r="Z149" s="462"/>
      <c r="AA149" s="462"/>
      <c r="AB149" s="463"/>
      <c r="AC149" s="540" t="s">
        <v>456</v>
      </c>
      <c r="AD149" s="541"/>
      <c r="AE149" s="447"/>
      <c r="AF149" s="448"/>
      <c r="AG149" s="448"/>
      <c r="AH149" s="449"/>
      <c r="AI149" s="447"/>
      <c r="AJ149" s="448"/>
      <c r="AK149" s="448"/>
      <c r="AL149" s="449"/>
      <c r="AM149" s="447"/>
      <c r="AN149" s="448"/>
      <c r="AO149" s="448"/>
      <c r="AP149" s="449"/>
      <c r="AQ149" s="447"/>
      <c r="AR149" s="448"/>
      <c r="AS149" s="448"/>
      <c r="AT149" s="449"/>
      <c r="AU149" s="447"/>
      <c r="AV149" s="448"/>
      <c r="AW149" s="448"/>
      <c r="AX149" s="449"/>
      <c r="AY149" s="447"/>
      <c r="AZ149" s="448"/>
      <c r="BA149" s="448"/>
      <c r="BB149" s="449"/>
      <c r="BC149" s="447"/>
      <c r="BD149" s="448"/>
      <c r="BE149" s="448"/>
      <c r="BF149" s="449"/>
      <c r="BG149" s="447"/>
      <c r="BH149" s="448"/>
      <c r="BI149" s="448"/>
      <c r="BJ149" s="449"/>
      <c r="BK149" s="447"/>
      <c r="BL149" s="448"/>
      <c r="BM149" s="448"/>
      <c r="BN149" s="449"/>
      <c r="BO149" s="480" t="str">
        <f t="shared" si="164"/>
        <v>n.é.</v>
      </c>
      <c r="BP149" s="481"/>
    </row>
    <row r="150" spans="1:68" ht="20.100000000000001" hidden="1" customHeight="1">
      <c r="A150" s="554" t="s">
        <v>457</v>
      </c>
      <c r="B150" s="441"/>
      <c r="C150" s="551" t="s">
        <v>458</v>
      </c>
      <c r="D150" s="552"/>
      <c r="E150" s="552"/>
      <c r="F150" s="552"/>
      <c r="G150" s="552"/>
      <c r="H150" s="552"/>
      <c r="I150" s="552"/>
      <c r="J150" s="552"/>
      <c r="K150" s="552"/>
      <c r="L150" s="552"/>
      <c r="M150" s="552"/>
      <c r="N150" s="552"/>
      <c r="O150" s="552"/>
      <c r="P150" s="552"/>
      <c r="Q150" s="552"/>
      <c r="R150" s="552"/>
      <c r="S150" s="552"/>
      <c r="T150" s="552"/>
      <c r="U150" s="552"/>
      <c r="V150" s="552"/>
      <c r="W150" s="552"/>
      <c r="X150" s="552"/>
      <c r="Y150" s="552"/>
      <c r="Z150" s="552"/>
      <c r="AA150" s="552"/>
      <c r="AB150" s="553"/>
      <c r="AC150" s="540" t="s">
        <v>459</v>
      </c>
      <c r="AD150" s="541"/>
      <c r="AE150" s="447"/>
      <c r="AF150" s="448"/>
      <c r="AG150" s="448"/>
      <c r="AH150" s="449"/>
      <c r="AI150" s="447"/>
      <c r="AJ150" s="448"/>
      <c r="AK150" s="448"/>
      <c r="AL150" s="449"/>
      <c r="AM150" s="447"/>
      <c r="AN150" s="448"/>
      <c r="AO150" s="448"/>
      <c r="AP150" s="449"/>
      <c r="AQ150" s="447"/>
      <c r="AR150" s="448"/>
      <c r="AS150" s="448"/>
      <c r="AT150" s="449"/>
      <c r="AU150" s="447"/>
      <c r="AV150" s="448"/>
      <c r="AW150" s="448"/>
      <c r="AX150" s="449"/>
      <c r="AY150" s="447"/>
      <c r="AZ150" s="448"/>
      <c r="BA150" s="448"/>
      <c r="BB150" s="449"/>
      <c r="BC150" s="447"/>
      <c r="BD150" s="448"/>
      <c r="BE150" s="448"/>
      <c r="BF150" s="449"/>
      <c r="BG150" s="447"/>
      <c r="BH150" s="448"/>
      <c r="BI150" s="448"/>
      <c r="BJ150" s="449"/>
      <c r="BK150" s="447"/>
      <c r="BL150" s="448"/>
      <c r="BM150" s="448"/>
      <c r="BN150" s="449"/>
      <c r="BO150" s="480" t="str">
        <f t="shared" si="164"/>
        <v>n.é.</v>
      </c>
      <c r="BP150" s="481"/>
    </row>
    <row r="151" spans="1:68" ht="20.100000000000001" hidden="1" customHeight="1">
      <c r="A151" s="554" t="s">
        <v>460</v>
      </c>
      <c r="B151" s="441"/>
      <c r="C151" s="551" t="s">
        <v>461</v>
      </c>
      <c r="D151" s="552"/>
      <c r="E151" s="552"/>
      <c r="F151" s="552"/>
      <c r="G151" s="552"/>
      <c r="H151" s="552"/>
      <c r="I151" s="552"/>
      <c r="J151" s="552"/>
      <c r="K151" s="552"/>
      <c r="L151" s="552"/>
      <c r="M151" s="552"/>
      <c r="N151" s="552"/>
      <c r="O151" s="552"/>
      <c r="P151" s="552"/>
      <c r="Q151" s="552"/>
      <c r="R151" s="552"/>
      <c r="S151" s="552"/>
      <c r="T151" s="552"/>
      <c r="U151" s="552"/>
      <c r="V151" s="552"/>
      <c r="W151" s="552"/>
      <c r="X151" s="552"/>
      <c r="Y151" s="552"/>
      <c r="Z151" s="552"/>
      <c r="AA151" s="552"/>
      <c r="AB151" s="553"/>
      <c r="AC151" s="540" t="s">
        <v>462</v>
      </c>
      <c r="AD151" s="541"/>
      <c r="AE151" s="447"/>
      <c r="AF151" s="448"/>
      <c r="AG151" s="448"/>
      <c r="AH151" s="449"/>
      <c r="AI151" s="447"/>
      <c r="AJ151" s="448"/>
      <c r="AK151" s="448"/>
      <c r="AL151" s="449"/>
      <c r="AM151" s="447"/>
      <c r="AN151" s="448"/>
      <c r="AO151" s="448"/>
      <c r="AP151" s="449"/>
      <c r="AQ151" s="447"/>
      <c r="AR151" s="448"/>
      <c r="AS151" s="448"/>
      <c r="AT151" s="449"/>
      <c r="AU151" s="447"/>
      <c r="AV151" s="448"/>
      <c r="AW151" s="448"/>
      <c r="AX151" s="449"/>
      <c r="AY151" s="447"/>
      <c r="AZ151" s="448"/>
      <c r="BA151" s="448"/>
      <c r="BB151" s="449"/>
      <c r="BC151" s="447"/>
      <c r="BD151" s="448"/>
      <c r="BE151" s="448"/>
      <c r="BF151" s="449"/>
      <c r="BG151" s="447"/>
      <c r="BH151" s="448"/>
      <c r="BI151" s="448"/>
      <c r="BJ151" s="449"/>
      <c r="BK151" s="447"/>
      <c r="BL151" s="448"/>
      <c r="BM151" s="448"/>
      <c r="BN151" s="449"/>
      <c r="BO151" s="480" t="str">
        <f t="shared" si="164"/>
        <v>n.é.</v>
      </c>
      <c r="BP151" s="481"/>
    </row>
    <row r="152" spans="1:68" ht="20.100000000000001" hidden="1" customHeight="1">
      <c r="A152" s="554" t="s">
        <v>463</v>
      </c>
      <c r="B152" s="441"/>
      <c r="C152" s="551" t="s">
        <v>464</v>
      </c>
      <c r="D152" s="552"/>
      <c r="E152" s="552"/>
      <c r="F152" s="552"/>
      <c r="G152" s="552"/>
      <c r="H152" s="552"/>
      <c r="I152" s="552"/>
      <c r="J152" s="552"/>
      <c r="K152" s="552"/>
      <c r="L152" s="552"/>
      <c r="M152" s="552"/>
      <c r="N152" s="552"/>
      <c r="O152" s="552"/>
      <c r="P152" s="552"/>
      <c r="Q152" s="552"/>
      <c r="R152" s="552"/>
      <c r="S152" s="552"/>
      <c r="T152" s="552"/>
      <c r="U152" s="552"/>
      <c r="V152" s="552"/>
      <c r="W152" s="552"/>
      <c r="X152" s="552"/>
      <c r="Y152" s="552"/>
      <c r="Z152" s="552"/>
      <c r="AA152" s="552"/>
      <c r="AB152" s="553"/>
      <c r="AC152" s="540" t="s">
        <v>465</v>
      </c>
      <c r="AD152" s="541"/>
      <c r="AE152" s="447"/>
      <c r="AF152" s="448"/>
      <c r="AG152" s="448"/>
      <c r="AH152" s="449"/>
      <c r="AI152" s="447"/>
      <c r="AJ152" s="448"/>
      <c r="AK152" s="448"/>
      <c r="AL152" s="449"/>
      <c r="AM152" s="447"/>
      <c r="AN152" s="448"/>
      <c r="AO152" s="448"/>
      <c r="AP152" s="449"/>
      <c r="AQ152" s="447"/>
      <c r="AR152" s="448"/>
      <c r="AS152" s="448"/>
      <c r="AT152" s="449"/>
      <c r="AU152" s="447"/>
      <c r="AV152" s="448"/>
      <c r="AW152" s="448"/>
      <c r="AX152" s="449"/>
      <c r="AY152" s="447"/>
      <c r="AZ152" s="448"/>
      <c r="BA152" s="448"/>
      <c r="BB152" s="449"/>
      <c r="BC152" s="447"/>
      <c r="BD152" s="448"/>
      <c r="BE152" s="448"/>
      <c r="BF152" s="449"/>
      <c r="BG152" s="447"/>
      <c r="BH152" s="448"/>
      <c r="BI152" s="448"/>
      <c r="BJ152" s="449"/>
      <c r="BK152" s="447"/>
      <c r="BL152" s="448"/>
      <c r="BM152" s="448"/>
      <c r="BN152" s="449"/>
      <c r="BO152" s="480" t="str">
        <f t="shared" si="164"/>
        <v>n.é.</v>
      </c>
      <c r="BP152" s="481"/>
    </row>
    <row r="153" spans="1:68" ht="20.100000000000001" hidden="1" customHeight="1">
      <c r="A153" s="554" t="s">
        <v>466</v>
      </c>
      <c r="B153" s="441"/>
      <c r="C153" s="461" t="s">
        <v>467</v>
      </c>
      <c r="D153" s="462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  <c r="V153" s="462"/>
      <c r="W153" s="462"/>
      <c r="X153" s="462"/>
      <c r="Y153" s="462"/>
      <c r="Z153" s="462"/>
      <c r="AA153" s="462"/>
      <c r="AB153" s="463"/>
      <c r="AC153" s="540" t="s">
        <v>468</v>
      </c>
      <c r="AD153" s="541"/>
      <c r="AE153" s="447"/>
      <c r="AF153" s="448"/>
      <c r="AG153" s="448"/>
      <c r="AH153" s="449"/>
      <c r="AI153" s="447"/>
      <c r="AJ153" s="448"/>
      <c r="AK153" s="448"/>
      <c r="AL153" s="449"/>
      <c r="AM153" s="447"/>
      <c r="AN153" s="448"/>
      <c r="AO153" s="448"/>
      <c r="AP153" s="449"/>
      <c r="AQ153" s="447"/>
      <c r="AR153" s="448"/>
      <c r="AS153" s="448"/>
      <c r="AT153" s="449"/>
      <c r="AU153" s="447"/>
      <c r="AV153" s="448"/>
      <c r="AW153" s="448"/>
      <c r="AX153" s="449"/>
      <c r="AY153" s="447"/>
      <c r="AZ153" s="448"/>
      <c r="BA153" s="448"/>
      <c r="BB153" s="449"/>
      <c r="BC153" s="447"/>
      <c r="BD153" s="448"/>
      <c r="BE153" s="448"/>
      <c r="BF153" s="449"/>
      <c r="BG153" s="447"/>
      <c r="BH153" s="448"/>
      <c r="BI153" s="448"/>
      <c r="BJ153" s="449"/>
      <c r="BK153" s="447"/>
      <c r="BL153" s="448"/>
      <c r="BM153" s="448"/>
      <c r="BN153" s="449"/>
      <c r="BO153" s="480" t="str">
        <f t="shared" si="164"/>
        <v>n.é.</v>
      </c>
      <c r="BP153" s="481"/>
    </row>
    <row r="154" spans="1:68" ht="20.100000000000001" hidden="1" customHeight="1">
      <c r="A154" s="554" t="s">
        <v>469</v>
      </c>
      <c r="B154" s="441"/>
      <c r="C154" s="461" t="s">
        <v>470</v>
      </c>
      <c r="D154" s="462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  <c r="U154" s="462"/>
      <c r="V154" s="462"/>
      <c r="W154" s="462"/>
      <c r="X154" s="462"/>
      <c r="Y154" s="462"/>
      <c r="Z154" s="462"/>
      <c r="AA154" s="462"/>
      <c r="AB154" s="463"/>
      <c r="AC154" s="540" t="s">
        <v>471</v>
      </c>
      <c r="AD154" s="541"/>
      <c r="AE154" s="447"/>
      <c r="AF154" s="448"/>
      <c r="AG154" s="448"/>
      <c r="AH154" s="449"/>
      <c r="AI154" s="447"/>
      <c r="AJ154" s="448"/>
      <c r="AK154" s="448"/>
      <c r="AL154" s="449"/>
      <c r="AM154" s="447"/>
      <c r="AN154" s="448"/>
      <c r="AO154" s="448"/>
      <c r="AP154" s="449"/>
      <c r="AQ154" s="447"/>
      <c r="AR154" s="448"/>
      <c r="AS154" s="448"/>
      <c r="AT154" s="449"/>
      <c r="AU154" s="447"/>
      <c r="AV154" s="448"/>
      <c r="AW154" s="448"/>
      <c r="AX154" s="449"/>
      <c r="AY154" s="447"/>
      <c r="AZ154" s="448"/>
      <c r="BA154" s="448"/>
      <c r="BB154" s="449"/>
      <c r="BC154" s="447"/>
      <c r="BD154" s="448"/>
      <c r="BE154" s="448"/>
      <c r="BF154" s="449"/>
      <c r="BG154" s="447"/>
      <c r="BH154" s="448"/>
      <c r="BI154" s="448"/>
      <c r="BJ154" s="449"/>
      <c r="BK154" s="447"/>
      <c r="BL154" s="448"/>
      <c r="BM154" s="448"/>
      <c r="BN154" s="449"/>
      <c r="BO154" s="480" t="str">
        <f t="shared" si="164"/>
        <v>n.é.</v>
      </c>
      <c r="BP154" s="481"/>
    </row>
    <row r="155" spans="1:68" ht="20.100000000000001" hidden="1" customHeight="1">
      <c r="A155" s="554" t="s">
        <v>472</v>
      </c>
      <c r="B155" s="441"/>
      <c r="C155" s="461" t="s">
        <v>473</v>
      </c>
      <c r="D155" s="462"/>
      <c r="E155" s="462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  <c r="Q155" s="462"/>
      <c r="R155" s="462"/>
      <c r="S155" s="462"/>
      <c r="T155" s="462"/>
      <c r="U155" s="462"/>
      <c r="V155" s="462"/>
      <c r="W155" s="462"/>
      <c r="X155" s="462"/>
      <c r="Y155" s="462"/>
      <c r="Z155" s="462"/>
      <c r="AA155" s="462"/>
      <c r="AB155" s="463"/>
      <c r="AC155" s="540" t="s">
        <v>474</v>
      </c>
      <c r="AD155" s="541"/>
      <c r="AE155" s="447"/>
      <c r="AF155" s="448"/>
      <c r="AG155" s="448"/>
      <c r="AH155" s="449"/>
      <c r="AI155" s="447"/>
      <c r="AJ155" s="448"/>
      <c r="AK155" s="448"/>
      <c r="AL155" s="449"/>
      <c r="AM155" s="447"/>
      <c r="AN155" s="448"/>
      <c r="AO155" s="448"/>
      <c r="AP155" s="449"/>
      <c r="AQ155" s="447"/>
      <c r="AR155" s="448"/>
      <c r="AS155" s="448"/>
      <c r="AT155" s="449"/>
      <c r="AU155" s="447"/>
      <c r="AV155" s="448"/>
      <c r="AW155" s="448"/>
      <c r="AX155" s="449"/>
      <c r="AY155" s="447"/>
      <c r="AZ155" s="448"/>
      <c r="BA155" s="448"/>
      <c r="BB155" s="449"/>
      <c r="BC155" s="447"/>
      <c r="BD155" s="448"/>
      <c r="BE155" s="448"/>
      <c r="BF155" s="449"/>
      <c r="BG155" s="447"/>
      <c r="BH155" s="448"/>
      <c r="BI155" s="448"/>
      <c r="BJ155" s="449"/>
      <c r="BK155" s="447"/>
      <c r="BL155" s="448"/>
      <c r="BM155" s="448"/>
      <c r="BN155" s="449"/>
      <c r="BO155" s="480" t="str">
        <f t="shared" si="164"/>
        <v>n.é.</v>
      </c>
      <c r="BP155" s="481"/>
    </row>
    <row r="156" spans="1:68" ht="20.100000000000001" customHeight="1">
      <c r="A156" s="555" t="s">
        <v>475</v>
      </c>
      <c r="B156" s="466"/>
      <c r="C156" s="467" t="s">
        <v>476</v>
      </c>
      <c r="D156" s="468"/>
      <c r="E156" s="468"/>
      <c r="F156" s="468"/>
      <c r="G156" s="468"/>
      <c r="H156" s="468"/>
      <c r="I156" s="468"/>
      <c r="J156" s="468"/>
      <c r="K156" s="468"/>
      <c r="L156" s="468"/>
      <c r="M156" s="468"/>
      <c r="N156" s="468"/>
      <c r="O156" s="468"/>
      <c r="P156" s="468"/>
      <c r="Q156" s="468"/>
      <c r="R156" s="468"/>
      <c r="S156" s="468"/>
      <c r="T156" s="468"/>
      <c r="U156" s="468"/>
      <c r="V156" s="468"/>
      <c r="W156" s="468"/>
      <c r="X156" s="468"/>
      <c r="Y156" s="468"/>
      <c r="Z156" s="468"/>
      <c r="AA156" s="468"/>
      <c r="AB156" s="469"/>
      <c r="AC156" s="549" t="s">
        <v>477</v>
      </c>
      <c r="AD156" s="550"/>
      <c r="AE156" s="472">
        <f t="shared" si="163"/>
        <v>0</v>
      </c>
      <c r="AF156" s="473"/>
      <c r="AG156" s="473"/>
      <c r="AH156" s="474"/>
      <c r="AI156" s="472">
        <f t="shared" ref="AI156" si="173">SUM(AI148:AL155)</f>
        <v>0</v>
      </c>
      <c r="AJ156" s="473"/>
      <c r="AK156" s="473"/>
      <c r="AL156" s="474"/>
      <c r="AM156" s="472">
        <f t="shared" ref="AM156" si="174">SUM(AM148:AP155)</f>
        <v>0</v>
      </c>
      <c r="AN156" s="473"/>
      <c r="AO156" s="473"/>
      <c r="AP156" s="474"/>
      <c r="AQ156" s="472">
        <f t="shared" ref="AQ156" si="175">SUM(AQ148:AT155)</f>
        <v>0</v>
      </c>
      <c r="AR156" s="473"/>
      <c r="AS156" s="473"/>
      <c r="AT156" s="474"/>
      <c r="AU156" s="472">
        <f t="shared" ref="AU156" si="176">SUM(AU148:AX155)</f>
        <v>0</v>
      </c>
      <c r="AV156" s="473"/>
      <c r="AW156" s="473"/>
      <c r="AX156" s="474"/>
      <c r="AY156" s="472">
        <f t="shared" ref="AY156" si="177">SUM(AY148:BB155)</f>
        <v>0</v>
      </c>
      <c r="AZ156" s="473"/>
      <c r="BA156" s="473"/>
      <c r="BB156" s="474"/>
      <c r="BC156" s="472">
        <f t="shared" ref="BC156" si="178">SUM(BC148:BF155)</f>
        <v>0</v>
      </c>
      <c r="BD156" s="473"/>
      <c r="BE156" s="473"/>
      <c r="BF156" s="474"/>
      <c r="BG156" s="472">
        <f t="shared" ref="BG156" si="179">SUM(BG148:BJ155)</f>
        <v>0</v>
      </c>
      <c r="BH156" s="473"/>
      <c r="BI156" s="473"/>
      <c r="BJ156" s="474"/>
      <c r="BK156" s="472">
        <f t="shared" ref="BK156" si="180">SUM(BK148:BN155)</f>
        <v>0</v>
      </c>
      <c r="BL156" s="473"/>
      <c r="BM156" s="473"/>
      <c r="BN156" s="474"/>
      <c r="BO156" s="485" t="str">
        <f t="shared" si="164"/>
        <v>n.é.</v>
      </c>
      <c r="BP156" s="486"/>
    </row>
    <row r="157" spans="1:68" ht="20.100000000000001" hidden="1" customHeight="1">
      <c r="A157" s="554" t="s">
        <v>478</v>
      </c>
      <c r="B157" s="441"/>
      <c r="C157" s="442" t="s">
        <v>479</v>
      </c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43"/>
      <c r="O157" s="443"/>
      <c r="P157" s="443"/>
      <c r="Q157" s="443"/>
      <c r="R157" s="443"/>
      <c r="S157" s="443"/>
      <c r="T157" s="443"/>
      <c r="U157" s="443"/>
      <c r="V157" s="443"/>
      <c r="W157" s="443"/>
      <c r="X157" s="443"/>
      <c r="Y157" s="443"/>
      <c r="Z157" s="443"/>
      <c r="AA157" s="443"/>
      <c r="AB157" s="444"/>
      <c r="AC157" s="540" t="s">
        <v>480</v>
      </c>
      <c r="AD157" s="541"/>
      <c r="AE157" s="447"/>
      <c r="AF157" s="448"/>
      <c r="AG157" s="448"/>
      <c r="AH157" s="449"/>
      <c r="AI157" s="447"/>
      <c r="AJ157" s="448"/>
      <c r="AK157" s="448"/>
      <c r="AL157" s="449"/>
      <c r="AM157" s="447"/>
      <c r="AN157" s="448"/>
      <c r="AO157" s="448"/>
      <c r="AP157" s="449"/>
      <c r="AQ157" s="447"/>
      <c r="AR157" s="448"/>
      <c r="AS157" s="448"/>
      <c r="AT157" s="449"/>
      <c r="AU157" s="447"/>
      <c r="AV157" s="448"/>
      <c r="AW157" s="448"/>
      <c r="AX157" s="449"/>
      <c r="AY157" s="447"/>
      <c r="AZ157" s="448"/>
      <c r="BA157" s="448"/>
      <c r="BB157" s="449"/>
      <c r="BC157" s="447"/>
      <c r="BD157" s="448"/>
      <c r="BE157" s="448"/>
      <c r="BF157" s="449"/>
      <c r="BG157" s="447"/>
      <c r="BH157" s="448"/>
      <c r="BI157" s="448"/>
      <c r="BJ157" s="449"/>
      <c r="BK157" s="447"/>
      <c r="BL157" s="448"/>
      <c r="BM157" s="448"/>
      <c r="BN157" s="449"/>
      <c r="BO157" s="480" t="str">
        <f t="shared" si="164"/>
        <v>n.é.</v>
      </c>
      <c r="BP157" s="481"/>
    </row>
    <row r="158" spans="1:68" ht="20.100000000000001" hidden="1" customHeight="1">
      <c r="A158" s="554" t="s">
        <v>481</v>
      </c>
      <c r="B158" s="556"/>
      <c r="C158" s="442" t="s">
        <v>482</v>
      </c>
      <c r="D158" s="443"/>
      <c r="E158" s="443"/>
      <c r="F158" s="443"/>
      <c r="G158" s="443"/>
      <c r="H158" s="443"/>
      <c r="I158" s="443"/>
      <c r="J158" s="443"/>
      <c r="K158" s="443"/>
      <c r="L158" s="443"/>
      <c r="M158" s="443"/>
      <c r="N158" s="443"/>
      <c r="O158" s="443"/>
      <c r="P158" s="443"/>
      <c r="Q158" s="443"/>
      <c r="R158" s="443"/>
      <c r="S158" s="443"/>
      <c r="T158" s="443"/>
      <c r="U158" s="443"/>
      <c r="V158" s="443"/>
      <c r="W158" s="443"/>
      <c r="X158" s="443"/>
      <c r="Y158" s="443"/>
      <c r="Z158" s="443"/>
      <c r="AA158" s="443"/>
      <c r="AB158" s="444"/>
      <c r="AC158" s="540" t="s">
        <v>483</v>
      </c>
      <c r="AD158" s="541"/>
      <c r="AE158" s="447"/>
      <c r="AF158" s="448"/>
      <c r="AG158" s="448"/>
      <c r="AH158" s="449"/>
      <c r="AI158" s="447"/>
      <c r="AJ158" s="448"/>
      <c r="AK158" s="448"/>
      <c r="AL158" s="449"/>
      <c r="AM158" s="447"/>
      <c r="AN158" s="448"/>
      <c r="AO158" s="448"/>
      <c r="AP158" s="449"/>
      <c r="AQ158" s="447"/>
      <c r="AR158" s="448"/>
      <c r="AS158" s="448"/>
      <c r="AT158" s="449"/>
      <c r="AU158" s="447"/>
      <c r="AV158" s="448"/>
      <c r="AW158" s="448"/>
      <c r="AX158" s="449"/>
      <c r="AY158" s="447"/>
      <c r="AZ158" s="448"/>
      <c r="BA158" s="448"/>
      <c r="BB158" s="449"/>
      <c r="BC158" s="447"/>
      <c r="BD158" s="448"/>
      <c r="BE158" s="448"/>
      <c r="BF158" s="449"/>
      <c r="BG158" s="447"/>
      <c r="BH158" s="448"/>
      <c r="BI158" s="448"/>
      <c r="BJ158" s="449"/>
      <c r="BK158" s="447"/>
      <c r="BL158" s="448"/>
      <c r="BM158" s="448"/>
      <c r="BN158" s="449"/>
      <c r="BO158" s="480" t="str">
        <f t="shared" si="164"/>
        <v>n.é.</v>
      </c>
      <c r="BP158" s="481"/>
    </row>
    <row r="159" spans="1:68" ht="20.100000000000001" hidden="1" customHeight="1">
      <c r="A159" s="554" t="s">
        <v>484</v>
      </c>
      <c r="B159" s="556"/>
      <c r="C159" s="442" t="s">
        <v>485</v>
      </c>
      <c r="D159" s="443"/>
      <c r="E159" s="443"/>
      <c r="F159" s="443"/>
      <c r="G159" s="443"/>
      <c r="H159" s="443"/>
      <c r="I159" s="443"/>
      <c r="J159" s="443"/>
      <c r="K159" s="443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  <c r="AB159" s="444"/>
      <c r="AC159" s="540" t="s">
        <v>486</v>
      </c>
      <c r="AD159" s="541"/>
      <c r="AE159" s="447"/>
      <c r="AF159" s="448"/>
      <c r="AG159" s="448"/>
      <c r="AH159" s="449"/>
      <c r="AI159" s="447"/>
      <c r="AJ159" s="448"/>
      <c r="AK159" s="448"/>
      <c r="AL159" s="449"/>
      <c r="AM159" s="447"/>
      <c r="AN159" s="448"/>
      <c r="AO159" s="448"/>
      <c r="AP159" s="449"/>
      <c r="AQ159" s="447"/>
      <c r="AR159" s="448"/>
      <c r="AS159" s="448"/>
      <c r="AT159" s="449"/>
      <c r="AU159" s="447"/>
      <c r="AV159" s="448"/>
      <c r="AW159" s="448"/>
      <c r="AX159" s="449"/>
      <c r="AY159" s="447"/>
      <c r="AZ159" s="448"/>
      <c r="BA159" s="448"/>
      <c r="BB159" s="449"/>
      <c r="BC159" s="447"/>
      <c r="BD159" s="448"/>
      <c r="BE159" s="448"/>
      <c r="BF159" s="449"/>
      <c r="BG159" s="447"/>
      <c r="BH159" s="448"/>
      <c r="BI159" s="448"/>
      <c r="BJ159" s="449"/>
      <c r="BK159" s="447"/>
      <c r="BL159" s="448"/>
      <c r="BM159" s="448"/>
      <c r="BN159" s="449"/>
      <c r="BO159" s="480" t="str">
        <f t="shared" si="164"/>
        <v>n.é.</v>
      </c>
      <c r="BP159" s="481"/>
    </row>
    <row r="160" spans="1:68" ht="20.100000000000001" hidden="1" customHeight="1">
      <c r="A160" s="554" t="s">
        <v>487</v>
      </c>
      <c r="B160" s="556"/>
      <c r="C160" s="442" t="s">
        <v>488</v>
      </c>
      <c r="D160" s="443"/>
      <c r="E160" s="443"/>
      <c r="F160" s="443"/>
      <c r="G160" s="443"/>
      <c r="H160" s="443"/>
      <c r="I160" s="443"/>
      <c r="J160" s="443"/>
      <c r="K160" s="443"/>
      <c r="L160" s="443"/>
      <c r="M160" s="443"/>
      <c r="N160" s="443"/>
      <c r="O160" s="443"/>
      <c r="P160" s="443"/>
      <c r="Q160" s="443"/>
      <c r="R160" s="443"/>
      <c r="S160" s="443"/>
      <c r="T160" s="443"/>
      <c r="U160" s="443"/>
      <c r="V160" s="443"/>
      <c r="W160" s="443"/>
      <c r="X160" s="443"/>
      <c r="Y160" s="443"/>
      <c r="Z160" s="443"/>
      <c r="AA160" s="443"/>
      <c r="AB160" s="444"/>
      <c r="AC160" s="540" t="s">
        <v>489</v>
      </c>
      <c r="AD160" s="541"/>
      <c r="AE160" s="447"/>
      <c r="AF160" s="448"/>
      <c r="AG160" s="448"/>
      <c r="AH160" s="449"/>
      <c r="AI160" s="447"/>
      <c r="AJ160" s="448"/>
      <c r="AK160" s="448"/>
      <c r="AL160" s="449"/>
      <c r="AM160" s="447"/>
      <c r="AN160" s="448"/>
      <c r="AO160" s="448"/>
      <c r="AP160" s="449"/>
      <c r="AQ160" s="447"/>
      <c r="AR160" s="448"/>
      <c r="AS160" s="448"/>
      <c r="AT160" s="449"/>
      <c r="AU160" s="447"/>
      <c r="AV160" s="448"/>
      <c r="AW160" s="448"/>
      <c r="AX160" s="449"/>
      <c r="AY160" s="447"/>
      <c r="AZ160" s="448"/>
      <c r="BA160" s="448"/>
      <c r="BB160" s="449"/>
      <c r="BC160" s="447"/>
      <c r="BD160" s="448"/>
      <c r="BE160" s="448"/>
      <c r="BF160" s="449"/>
      <c r="BG160" s="447"/>
      <c r="BH160" s="448"/>
      <c r="BI160" s="448"/>
      <c r="BJ160" s="449"/>
      <c r="BK160" s="447"/>
      <c r="BL160" s="448"/>
      <c r="BM160" s="448"/>
      <c r="BN160" s="449"/>
      <c r="BO160" s="480" t="str">
        <f t="shared" si="164"/>
        <v>n.é.</v>
      </c>
      <c r="BP160" s="481"/>
    </row>
    <row r="161" spans="1:68" ht="20.100000000000001" hidden="1" customHeight="1">
      <c r="A161" s="554" t="s">
        <v>490</v>
      </c>
      <c r="B161" s="556"/>
      <c r="C161" s="442" t="s">
        <v>491</v>
      </c>
      <c r="D161" s="443"/>
      <c r="E161" s="443"/>
      <c r="F161" s="443"/>
      <c r="G161" s="443"/>
      <c r="H161" s="443"/>
      <c r="I161" s="443"/>
      <c r="J161" s="443"/>
      <c r="K161" s="443"/>
      <c r="L161" s="443"/>
      <c r="M161" s="443"/>
      <c r="N161" s="443"/>
      <c r="O161" s="443"/>
      <c r="P161" s="443"/>
      <c r="Q161" s="443"/>
      <c r="R161" s="443"/>
      <c r="S161" s="443"/>
      <c r="T161" s="443"/>
      <c r="U161" s="443"/>
      <c r="V161" s="443"/>
      <c r="W161" s="443"/>
      <c r="X161" s="443"/>
      <c r="Y161" s="443"/>
      <c r="Z161" s="443"/>
      <c r="AA161" s="443"/>
      <c r="AB161" s="444"/>
      <c r="AC161" s="540" t="s">
        <v>492</v>
      </c>
      <c r="AD161" s="541"/>
      <c r="AE161" s="447"/>
      <c r="AF161" s="448"/>
      <c r="AG161" s="448"/>
      <c r="AH161" s="449"/>
      <c r="AI161" s="447"/>
      <c r="AJ161" s="448"/>
      <c r="AK161" s="448"/>
      <c r="AL161" s="449"/>
      <c r="AM161" s="447"/>
      <c r="AN161" s="448"/>
      <c r="AO161" s="448"/>
      <c r="AP161" s="449"/>
      <c r="AQ161" s="447"/>
      <c r="AR161" s="448"/>
      <c r="AS161" s="448"/>
      <c r="AT161" s="449"/>
      <c r="AU161" s="447"/>
      <c r="AV161" s="448"/>
      <c r="AW161" s="448"/>
      <c r="AX161" s="449"/>
      <c r="AY161" s="447"/>
      <c r="AZ161" s="448"/>
      <c r="BA161" s="448"/>
      <c r="BB161" s="449"/>
      <c r="BC161" s="447"/>
      <c r="BD161" s="448"/>
      <c r="BE161" s="448"/>
      <c r="BF161" s="449"/>
      <c r="BG161" s="447"/>
      <c r="BH161" s="448"/>
      <c r="BI161" s="448"/>
      <c r="BJ161" s="449"/>
      <c r="BK161" s="447"/>
      <c r="BL161" s="448"/>
      <c r="BM161" s="448"/>
      <c r="BN161" s="449"/>
      <c r="BO161" s="480" t="str">
        <f t="shared" si="164"/>
        <v>n.é.</v>
      </c>
      <c r="BP161" s="481"/>
    </row>
    <row r="162" spans="1:68" ht="20.100000000000001" hidden="1" customHeight="1">
      <c r="A162" s="554" t="s">
        <v>493</v>
      </c>
      <c r="B162" s="556"/>
      <c r="C162" s="442" t="s">
        <v>494</v>
      </c>
      <c r="D162" s="443"/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  <c r="AB162" s="444"/>
      <c r="AC162" s="540" t="s">
        <v>495</v>
      </c>
      <c r="AD162" s="541"/>
      <c r="AE162" s="447"/>
      <c r="AF162" s="448"/>
      <c r="AG162" s="448"/>
      <c r="AH162" s="449"/>
      <c r="AI162" s="447"/>
      <c r="AJ162" s="448"/>
      <c r="AK162" s="448"/>
      <c r="AL162" s="449"/>
      <c r="AM162" s="447"/>
      <c r="AN162" s="448"/>
      <c r="AO162" s="448"/>
      <c r="AP162" s="449"/>
      <c r="AQ162" s="447"/>
      <c r="AR162" s="448"/>
      <c r="AS162" s="448"/>
      <c r="AT162" s="449"/>
      <c r="AU162" s="447"/>
      <c r="AV162" s="448"/>
      <c r="AW162" s="448"/>
      <c r="AX162" s="449"/>
      <c r="AY162" s="447"/>
      <c r="AZ162" s="448"/>
      <c r="BA162" s="448"/>
      <c r="BB162" s="449"/>
      <c r="BC162" s="447"/>
      <c r="BD162" s="448"/>
      <c r="BE162" s="448"/>
      <c r="BF162" s="449"/>
      <c r="BG162" s="447"/>
      <c r="BH162" s="448"/>
      <c r="BI162" s="448"/>
      <c r="BJ162" s="449"/>
      <c r="BK162" s="447"/>
      <c r="BL162" s="448"/>
      <c r="BM162" s="448"/>
      <c r="BN162" s="449"/>
      <c r="BO162" s="480" t="str">
        <f t="shared" si="164"/>
        <v>n.é.</v>
      </c>
      <c r="BP162" s="481"/>
    </row>
    <row r="163" spans="1:68" ht="20.100000000000001" hidden="1" customHeight="1">
      <c r="A163" s="554" t="s">
        <v>496</v>
      </c>
      <c r="B163" s="556"/>
      <c r="C163" s="442" t="s">
        <v>497</v>
      </c>
      <c r="D163" s="443"/>
      <c r="E163" s="443"/>
      <c r="F163" s="443"/>
      <c r="G163" s="443"/>
      <c r="H163" s="443"/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3"/>
      <c r="T163" s="443"/>
      <c r="U163" s="443"/>
      <c r="V163" s="443"/>
      <c r="W163" s="443"/>
      <c r="X163" s="443"/>
      <c r="Y163" s="443"/>
      <c r="Z163" s="443"/>
      <c r="AA163" s="443"/>
      <c r="AB163" s="444"/>
      <c r="AC163" s="540" t="s">
        <v>498</v>
      </c>
      <c r="AD163" s="541"/>
      <c r="AE163" s="447"/>
      <c r="AF163" s="448"/>
      <c r="AG163" s="448"/>
      <c r="AH163" s="449"/>
      <c r="AI163" s="447"/>
      <c r="AJ163" s="448"/>
      <c r="AK163" s="448"/>
      <c r="AL163" s="449"/>
      <c r="AM163" s="447"/>
      <c r="AN163" s="448"/>
      <c r="AO163" s="448"/>
      <c r="AP163" s="449"/>
      <c r="AQ163" s="447"/>
      <c r="AR163" s="448"/>
      <c r="AS163" s="448"/>
      <c r="AT163" s="449"/>
      <c r="AU163" s="447"/>
      <c r="AV163" s="448"/>
      <c r="AW163" s="448"/>
      <c r="AX163" s="449"/>
      <c r="AY163" s="447"/>
      <c r="AZ163" s="448"/>
      <c r="BA163" s="448"/>
      <c r="BB163" s="449"/>
      <c r="BC163" s="447"/>
      <c r="BD163" s="448"/>
      <c r="BE163" s="448"/>
      <c r="BF163" s="449"/>
      <c r="BG163" s="447"/>
      <c r="BH163" s="448"/>
      <c r="BI163" s="448"/>
      <c r="BJ163" s="449"/>
      <c r="BK163" s="447"/>
      <c r="BL163" s="448"/>
      <c r="BM163" s="448"/>
      <c r="BN163" s="449"/>
      <c r="BO163" s="480" t="str">
        <f t="shared" si="164"/>
        <v>n.é.</v>
      </c>
      <c r="BP163" s="481"/>
    </row>
    <row r="164" spans="1:68" ht="20.100000000000001" hidden="1" customHeight="1">
      <c r="A164" s="554" t="s">
        <v>499</v>
      </c>
      <c r="B164" s="556"/>
      <c r="C164" s="442" t="s">
        <v>500</v>
      </c>
      <c r="D164" s="443"/>
      <c r="E164" s="443"/>
      <c r="F164" s="443"/>
      <c r="G164" s="443"/>
      <c r="H164" s="443"/>
      <c r="I164" s="443"/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  <c r="X164" s="443"/>
      <c r="Y164" s="443"/>
      <c r="Z164" s="443"/>
      <c r="AA164" s="443"/>
      <c r="AB164" s="444"/>
      <c r="AC164" s="540" t="s">
        <v>501</v>
      </c>
      <c r="AD164" s="541"/>
      <c r="AE164" s="447"/>
      <c r="AF164" s="448"/>
      <c r="AG164" s="448"/>
      <c r="AH164" s="449"/>
      <c r="AI164" s="447"/>
      <c r="AJ164" s="448"/>
      <c r="AK164" s="448"/>
      <c r="AL164" s="449"/>
      <c r="AM164" s="447"/>
      <c r="AN164" s="448"/>
      <c r="AO164" s="448"/>
      <c r="AP164" s="449"/>
      <c r="AQ164" s="447"/>
      <c r="AR164" s="448"/>
      <c r="AS164" s="448"/>
      <c r="AT164" s="449"/>
      <c r="AU164" s="447"/>
      <c r="AV164" s="448"/>
      <c r="AW164" s="448"/>
      <c r="AX164" s="449"/>
      <c r="AY164" s="447"/>
      <c r="AZ164" s="448"/>
      <c r="BA164" s="448"/>
      <c r="BB164" s="449"/>
      <c r="BC164" s="447"/>
      <c r="BD164" s="448"/>
      <c r="BE164" s="448"/>
      <c r="BF164" s="449"/>
      <c r="BG164" s="447"/>
      <c r="BH164" s="448"/>
      <c r="BI164" s="448"/>
      <c r="BJ164" s="449"/>
      <c r="BK164" s="447"/>
      <c r="BL164" s="448"/>
      <c r="BM164" s="448"/>
      <c r="BN164" s="449"/>
      <c r="BO164" s="480" t="str">
        <f t="shared" si="164"/>
        <v>n.é.</v>
      </c>
      <c r="BP164" s="481"/>
    </row>
    <row r="165" spans="1:68" ht="20.100000000000001" hidden="1" customHeight="1">
      <c r="A165" s="554" t="s">
        <v>502</v>
      </c>
      <c r="B165" s="556"/>
      <c r="C165" s="442" t="s">
        <v>503</v>
      </c>
      <c r="D165" s="443"/>
      <c r="E165" s="443"/>
      <c r="F165" s="443"/>
      <c r="G165" s="443"/>
      <c r="H165" s="443"/>
      <c r="I165" s="443"/>
      <c r="J165" s="443"/>
      <c r="K165" s="443"/>
      <c r="L165" s="443"/>
      <c r="M165" s="443"/>
      <c r="N165" s="443"/>
      <c r="O165" s="443"/>
      <c r="P165" s="443"/>
      <c r="Q165" s="443"/>
      <c r="R165" s="443"/>
      <c r="S165" s="443"/>
      <c r="T165" s="443"/>
      <c r="U165" s="443"/>
      <c r="V165" s="443"/>
      <c r="W165" s="443"/>
      <c r="X165" s="443"/>
      <c r="Y165" s="443"/>
      <c r="Z165" s="443"/>
      <c r="AA165" s="443"/>
      <c r="AB165" s="444"/>
      <c r="AC165" s="540" t="s">
        <v>504</v>
      </c>
      <c r="AD165" s="541"/>
      <c r="AE165" s="447"/>
      <c r="AF165" s="448"/>
      <c r="AG165" s="448"/>
      <c r="AH165" s="449"/>
      <c r="AI165" s="447"/>
      <c r="AJ165" s="448"/>
      <c r="AK165" s="448"/>
      <c r="AL165" s="449"/>
      <c r="AM165" s="447"/>
      <c r="AN165" s="448"/>
      <c r="AO165" s="448"/>
      <c r="AP165" s="449"/>
      <c r="AQ165" s="447"/>
      <c r="AR165" s="448"/>
      <c r="AS165" s="448"/>
      <c r="AT165" s="449"/>
      <c r="AU165" s="447"/>
      <c r="AV165" s="448"/>
      <c r="AW165" s="448"/>
      <c r="AX165" s="449"/>
      <c r="AY165" s="447"/>
      <c r="AZ165" s="448"/>
      <c r="BA165" s="448"/>
      <c r="BB165" s="449"/>
      <c r="BC165" s="447"/>
      <c r="BD165" s="448"/>
      <c r="BE165" s="448"/>
      <c r="BF165" s="449"/>
      <c r="BG165" s="447"/>
      <c r="BH165" s="448"/>
      <c r="BI165" s="448"/>
      <c r="BJ165" s="449"/>
      <c r="BK165" s="447"/>
      <c r="BL165" s="448"/>
      <c r="BM165" s="448"/>
      <c r="BN165" s="449"/>
      <c r="BO165" s="480" t="str">
        <f t="shared" si="164"/>
        <v>n.é.</v>
      </c>
      <c r="BP165" s="481"/>
    </row>
    <row r="166" spans="1:68" ht="20.100000000000001" hidden="1" customHeight="1">
      <c r="A166" s="554" t="s">
        <v>505</v>
      </c>
      <c r="B166" s="556"/>
      <c r="C166" s="442" t="s">
        <v>506</v>
      </c>
      <c r="D166" s="443"/>
      <c r="E166" s="443"/>
      <c r="F166" s="443"/>
      <c r="G166" s="443"/>
      <c r="H166" s="443"/>
      <c r="I166" s="443"/>
      <c r="J166" s="443"/>
      <c r="K166" s="443"/>
      <c r="L166" s="443"/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  <c r="X166" s="443"/>
      <c r="Y166" s="443"/>
      <c r="Z166" s="443"/>
      <c r="AA166" s="443"/>
      <c r="AB166" s="444"/>
      <c r="AC166" s="540" t="s">
        <v>507</v>
      </c>
      <c r="AD166" s="541"/>
      <c r="AE166" s="447"/>
      <c r="AF166" s="448"/>
      <c r="AG166" s="448"/>
      <c r="AH166" s="449"/>
      <c r="AI166" s="447"/>
      <c r="AJ166" s="448"/>
      <c r="AK166" s="448"/>
      <c r="AL166" s="449"/>
      <c r="AM166" s="447"/>
      <c r="AN166" s="448"/>
      <c r="AO166" s="448"/>
      <c r="AP166" s="449"/>
      <c r="AQ166" s="447"/>
      <c r="AR166" s="448"/>
      <c r="AS166" s="448"/>
      <c r="AT166" s="449"/>
      <c r="AU166" s="447"/>
      <c r="AV166" s="448"/>
      <c r="AW166" s="448"/>
      <c r="AX166" s="449"/>
      <c r="AY166" s="447"/>
      <c r="AZ166" s="448"/>
      <c r="BA166" s="448"/>
      <c r="BB166" s="449"/>
      <c r="BC166" s="447"/>
      <c r="BD166" s="448"/>
      <c r="BE166" s="448"/>
      <c r="BF166" s="449"/>
      <c r="BG166" s="447"/>
      <c r="BH166" s="448"/>
      <c r="BI166" s="448"/>
      <c r="BJ166" s="449"/>
      <c r="BK166" s="447"/>
      <c r="BL166" s="448"/>
      <c r="BM166" s="448"/>
      <c r="BN166" s="449"/>
      <c r="BO166" s="480" t="str">
        <f t="shared" si="164"/>
        <v>n.é.</v>
      </c>
      <c r="BP166" s="481"/>
    </row>
    <row r="167" spans="1:68" ht="20.100000000000001" hidden="1" customHeight="1">
      <c r="A167" s="554" t="s">
        <v>508</v>
      </c>
      <c r="B167" s="556"/>
      <c r="C167" s="442" t="s">
        <v>509</v>
      </c>
      <c r="D167" s="443"/>
      <c r="E167" s="443"/>
      <c r="F167" s="443"/>
      <c r="G167" s="443"/>
      <c r="H167" s="443"/>
      <c r="I167" s="443"/>
      <c r="J167" s="443"/>
      <c r="K167" s="443"/>
      <c r="L167" s="443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  <c r="X167" s="443"/>
      <c r="Y167" s="443"/>
      <c r="Z167" s="443"/>
      <c r="AA167" s="443"/>
      <c r="AB167" s="444"/>
      <c r="AC167" s="540" t="s">
        <v>510</v>
      </c>
      <c r="AD167" s="541"/>
      <c r="AE167" s="447"/>
      <c r="AF167" s="448"/>
      <c r="AG167" s="448"/>
      <c r="AH167" s="449"/>
      <c r="AI167" s="447"/>
      <c r="AJ167" s="448"/>
      <c r="AK167" s="448"/>
      <c r="AL167" s="449"/>
      <c r="AM167" s="447"/>
      <c r="AN167" s="448"/>
      <c r="AO167" s="448"/>
      <c r="AP167" s="449"/>
      <c r="AQ167" s="447"/>
      <c r="AR167" s="448"/>
      <c r="AS167" s="448"/>
      <c r="AT167" s="449"/>
      <c r="AU167" s="447"/>
      <c r="AV167" s="448"/>
      <c r="AW167" s="448"/>
      <c r="AX167" s="449"/>
      <c r="AY167" s="447"/>
      <c r="AZ167" s="448"/>
      <c r="BA167" s="448"/>
      <c r="BB167" s="449"/>
      <c r="BC167" s="447"/>
      <c r="BD167" s="448"/>
      <c r="BE167" s="448"/>
      <c r="BF167" s="449"/>
      <c r="BG167" s="447"/>
      <c r="BH167" s="448"/>
      <c r="BI167" s="448"/>
      <c r="BJ167" s="449"/>
      <c r="BK167" s="447"/>
      <c r="BL167" s="448"/>
      <c r="BM167" s="448"/>
      <c r="BN167" s="449"/>
      <c r="BO167" s="480" t="str">
        <f t="shared" si="164"/>
        <v>n.é.</v>
      </c>
      <c r="BP167" s="481"/>
    </row>
    <row r="168" spans="1:68" ht="20.100000000000001" hidden="1" customHeight="1">
      <c r="A168" s="554" t="s">
        <v>511</v>
      </c>
      <c r="B168" s="556"/>
      <c r="C168" s="537" t="s">
        <v>512</v>
      </c>
      <c r="D168" s="538"/>
      <c r="E168" s="538"/>
      <c r="F168" s="538"/>
      <c r="G168" s="538"/>
      <c r="H168" s="538"/>
      <c r="I168" s="538"/>
      <c r="J168" s="538"/>
      <c r="K168" s="538"/>
      <c r="L168" s="538"/>
      <c r="M168" s="538"/>
      <c r="N168" s="538"/>
      <c r="O168" s="538"/>
      <c r="P168" s="538"/>
      <c r="Q168" s="538"/>
      <c r="R168" s="538"/>
      <c r="S168" s="538"/>
      <c r="T168" s="538"/>
      <c r="U168" s="538"/>
      <c r="V168" s="538"/>
      <c r="W168" s="538"/>
      <c r="X168" s="538"/>
      <c r="Y168" s="538"/>
      <c r="Z168" s="538"/>
      <c r="AA168" s="538"/>
      <c r="AB168" s="539"/>
      <c r="AC168" s="540" t="s">
        <v>513</v>
      </c>
      <c r="AD168" s="541"/>
      <c r="AE168" s="447"/>
      <c r="AF168" s="448"/>
      <c r="AG168" s="448"/>
      <c r="AH168" s="449"/>
      <c r="AI168" s="447"/>
      <c r="AJ168" s="448"/>
      <c r="AK168" s="448"/>
      <c r="AL168" s="449"/>
      <c r="AM168" s="447"/>
      <c r="AN168" s="448"/>
      <c r="AO168" s="448"/>
      <c r="AP168" s="449"/>
      <c r="AQ168" s="447"/>
      <c r="AR168" s="448"/>
      <c r="AS168" s="448"/>
      <c r="AT168" s="449"/>
      <c r="AU168" s="447"/>
      <c r="AV168" s="448"/>
      <c r="AW168" s="448"/>
      <c r="AX168" s="449"/>
      <c r="AY168" s="447"/>
      <c r="AZ168" s="448"/>
      <c r="BA168" s="448"/>
      <c r="BB168" s="449"/>
      <c r="BC168" s="447"/>
      <c r="BD168" s="448"/>
      <c r="BE168" s="448"/>
      <c r="BF168" s="449"/>
      <c r="BG168" s="447"/>
      <c r="BH168" s="448"/>
      <c r="BI168" s="448"/>
      <c r="BJ168" s="449"/>
      <c r="BK168" s="447"/>
      <c r="BL168" s="448"/>
      <c r="BM168" s="448"/>
      <c r="BN168" s="449"/>
      <c r="BO168" s="480" t="str">
        <f t="shared" si="164"/>
        <v>n.é.</v>
      </c>
      <c r="BP168" s="481"/>
    </row>
    <row r="169" spans="1:68" ht="20.100000000000001" hidden="1" customHeight="1">
      <c r="A169" s="554" t="s">
        <v>514</v>
      </c>
      <c r="B169" s="556"/>
      <c r="C169" s="442" t="s">
        <v>515</v>
      </c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43"/>
      <c r="AA169" s="443"/>
      <c r="AB169" s="444"/>
      <c r="AC169" s="540" t="s">
        <v>516</v>
      </c>
      <c r="AD169" s="557"/>
      <c r="AE169" s="447"/>
      <c r="AF169" s="448"/>
      <c r="AG169" s="448"/>
      <c r="AH169" s="449"/>
      <c r="AI169" s="447"/>
      <c r="AJ169" s="448"/>
      <c r="AK169" s="448"/>
      <c r="AL169" s="449"/>
      <c r="AM169" s="447"/>
      <c r="AN169" s="448"/>
      <c r="AO169" s="448"/>
      <c r="AP169" s="449"/>
      <c r="AQ169" s="447"/>
      <c r="AR169" s="448"/>
      <c r="AS169" s="448"/>
      <c r="AT169" s="449"/>
      <c r="AU169" s="447"/>
      <c r="AV169" s="448"/>
      <c r="AW169" s="448"/>
      <c r="AX169" s="449"/>
      <c r="AY169" s="447"/>
      <c r="AZ169" s="448"/>
      <c r="BA169" s="448"/>
      <c r="BB169" s="449"/>
      <c r="BC169" s="447"/>
      <c r="BD169" s="448"/>
      <c r="BE169" s="448"/>
      <c r="BF169" s="449"/>
      <c r="BG169" s="447"/>
      <c r="BH169" s="448"/>
      <c r="BI169" s="448"/>
      <c r="BJ169" s="449"/>
      <c r="BK169" s="447"/>
      <c r="BL169" s="448"/>
      <c r="BM169" s="448"/>
      <c r="BN169" s="449"/>
      <c r="BO169" s="480" t="str">
        <f t="shared" si="164"/>
        <v>n.é.</v>
      </c>
      <c r="BP169" s="481"/>
    </row>
    <row r="170" spans="1:68" ht="20.100000000000001" hidden="1" customHeight="1">
      <c r="A170" s="554" t="s">
        <v>517</v>
      </c>
      <c r="B170" s="556"/>
      <c r="C170" s="442" t="s">
        <v>518</v>
      </c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443"/>
      <c r="O170" s="443"/>
      <c r="P170" s="443"/>
      <c r="Q170" s="443"/>
      <c r="R170" s="443"/>
      <c r="S170" s="443"/>
      <c r="T170" s="443"/>
      <c r="U170" s="443"/>
      <c r="V170" s="443"/>
      <c r="W170" s="443"/>
      <c r="X170" s="443"/>
      <c r="Y170" s="443"/>
      <c r="Z170" s="443"/>
      <c r="AA170" s="443"/>
      <c r="AB170" s="444"/>
      <c r="AC170" s="540" t="s">
        <v>519</v>
      </c>
      <c r="AD170" s="557"/>
      <c r="AE170" s="447"/>
      <c r="AF170" s="448"/>
      <c r="AG170" s="448"/>
      <c r="AH170" s="449"/>
      <c r="AI170" s="447"/>
      <c r="AJ170" s="448"/>
      <c r="AK170" s="448"/>
      <c r="AL170" s="449"/>
      <c r="AM170" s="447"/>
      <c r="AN170" s="448"/>
      <c r="AO170" s="448"/>
      <c r="AP170" s="449"/>
      <c r="AQ170" s="447"/>
      <c r="AR170" s="448"/>
      <c r="AS170" s="448"/>
      <c r="AT170" s="449"/>
      <c r="AU170" s="447"/>
      <c r="AV170" s="448"/>
      <c r="AW170" s="448"/>
      <c r="AX170" s="449"/>
      <c r="AY170" s="447"/>
      <c r="AZ170" s="448"/>
      <c r="BA170" s="448"/>
      <c r="BB170" s="449"/>
      <c r="BC170" s="447"/>
      <c r="BD170" s="448"/>
      <c r="BE170" s="448"/>
      <c r="BF170" s="449"/>
      <c r="BG170" s="447"/>
      <c r="BH170" s="448"/>
      <c r="BI170" s="448"/>
      <c r="BJ170" s="449"/>
      <c r="BK170" s="447"/>
      <c r="BL170" s="448"/>
      <c r="BM170" s="448"/>
      <c r="BN170" s="449"/>
      <c r="BO170" s="480" t="str">
        <f t="shared" si="164"/>
        <v>n.é.</v>
      </c>
      <c r="BP170" s="481"/>
    </row>
    <row r="171" spans="1:68" ht="20.100000000000001" hidden="1" customHeight="1">
      <c r="A171" s="554" t="s">
        <v>520</v>
      </c>
      <c r="B171" s="556"/>
      <c r="C171" s="537" t="s">
        <v>521</v>
      </c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  <c r="T171" s="538"/>
      <c r="U171" s="538"/>
      <c r="V171" s="538"/>
      <c r="W171" s="538"/>
      <c r="X171" s="538"/>
      <c r="Y171" s="538"/>
      <c r="Z171" s="538"/>
      <c r="AA171" s="538"/>
      <c r="AB171" s="539"/>
      <c r="AC171" s="540" t="s">
        <v>522</v>
      </c>
      <c r="AD171" s="541"/>
      <c r="AE171" s="447"/>
      <c r="AF171" s="448"/>
      <c r="AG171" s="448"/>
      <c r="AH171" s="449"/>
      <c r="AI171" s="447"/>
      <c r="AJ171" s="448"/>
      <c r="AK171" s="448"/>
      <c r="AL171" s="449"/>
      <c r="AM171" s="447"/>
      <c r="AN171" s="448"/>
      <c r="AO171" s="448"/>
      <c r="AP171" s="449"/>
      <c r="AQ171" s="447"/>
      <c r="AR171" s="448"/>
      <c r="AS171" s="448"/>
      <c r="AT171" s="449"/>
      <c r="AU171" s="558" t="s">
        <v>523</v>
      </c>
      <c r="AV171" s="559"/>
      <c r="AW171" s="559"/>
      <c r="AX171" s="560"/>
      <c r="AY171" s="558" t="s">
        <v>523</v>
      </c>
      <c r="AZ171" s="559"/>
      <c r="BA171" s="559"/>
      <c r="BB171" s="560"/>
      <c r="BC171" s="558" t="s">
        <v>523</v>
      </c>
      <c r="BD171" s="559"/>
      <c r="BE171" s="559"/>
      <c r="BF171" s="560"/>
      <c r="BG171" s="558" t="s">
        <v>523</v>
      </c>
      <c r="BH171" s="559"/>
      <c r="BI171" s="559"/>
      <c r="BJ171" s="560"/>
      <c r="BK171" s="558" t="s">
        <v>523</v>
      </c>
      <c r="BL171" s="559"/>
      <c r="BM171" s="559"/>
      <c r="BN171" s="560"/>
      <c r="BO171" s="561" t="s">
        <v>524</v>
      </c>
      <c r="BP171" s="562"/>
    </row>
    <row r="172" spans="1:68" ht="20.100000000000001" customHeight="1">
      <c r="A172" s="555" t="s">
        <v>525</v>
      </c>
      <c r="B172" s="563"/>
      <c r="C172" s="467" t="s">
        <v>526</v>
      </c>
      <c r="D172" s="468"/>
      <c r="E172" s="468"/>
      <c r="F172" s="468"/>
      <c r="G172" s="468"/>
      <c r="H172" s="468"/>
      <c r="I172" s="468"/>
      <c r="J172" s="468"/>
      <c r="K172" s="468"/>
      <c r="L172" s="468"/>
      <c r="M172" s="468"/>
      <c r="N172" s="468"/>
      <c r="O172" s="468"/>
      <c r="P172" s="468"/>
      <c r="Q172" s="468"/>
      <c r="R172" s="468"/>
      <c r="S172" s="468"/>
      <c r="T172" s="468"/>
      <c r="U172" s="468"/>
      <c r="V172" s="468"/>
      <c r="W172" s="468"/>
      <c r="X172" s="468"/>
      <c r="Y172" s="468"/>
      <c r="Z172" s="468"/>
      <c r="AA172" s="468"/>
      <c r="AB172" s="469"/>
      <c r="AC172" s="549" t="s">
        <v>527</v>
      </c>
      <c r="AD172" s="550"/>
      <c r="AE172" s="472">
        <f t="shared" si="163"/>
        <v>0</v>
      </c>
      <c r="AF172" s="473"/>
      <c r="AG172" s="473"/>
      <c r="AH172" s="474"/>
      <c r="AI172" s="472">
        <v>0</v>
      </c>
      <c r="AJ172" s="473"/>
      <c r="AK172" s="473"/>
      <c r="AL172" s="474"/>
      <c r="AM172" s="472">
        <v>0</v>
      </c>
      <c r="AN172" s="473"/>
      <c r="AO172" s="473"/>
      <c r="AP172" s="474"/>
      <c r="AQ172" s="472">
        <v>66031</v>
      </c>
      <c r="AR172" s="473"/>
      <c r="AS172" s="473"/>
      <c r="AT172" s="474"/>
      <c r="AU172" s="472">
        <f t="shared" ref="AU172" si="181">SUM(AU157:AX171)</f>
        <v>0</v>
      </c>
      <c r="AV172" s="473"/>
      <c r="AW172" s="473"/>
      <c r="AX172" s="474"/>
      <c r="AY172" s="472">
        <f t="shared" ref="AY172" si="182">SUM(AY157:BB171)</f>
        <v>0</v>
      </c>
      <c r="AZ172" s="473"/>
      <c r="BA172" s="473"/>
      <c r="BB172" s="474"/>
      <c r="BC172" s="472">
        <f t="shared" ref="BC172" si="183">SUM(BC157:BF171)</f>
        <v>0</v>
      </c>
      <c r="BD172" s="473"/>
      <c r="BE172" s="473"/>
      <c r="BF172" s="474"/>
      <c r="BG172" s="472">
        <f t="shared" ref="BG172" si="184">SUM(BG157:BJ171)</f>
        <v>0</v>
      </c>
      <c r="BH172" s="473"/>
      <c r="BI172" s="473"/>
      <c r="BJ172" s="474"/>
      <c r="BK172" s="472">
        <v>66031</v>
      </c>
      <c r="BL172" s="473"/>
      <c r="BM172" s="473"/>
      <c r="BN172" s="474"/>
      <c r="BO172" s="485">
        <f t="shared" si="164"/>
        <v>1</v>
      </c>
      <c r="BP172" s="486"/>
    </row>
    <row r="173" spans="1:68" ht="20.100000000000001" hidden="1" customHeight="1">
      <c r="A173" s="554" t="s">
        <v>528</v>
      </c>
      <c r="B173" s="556"/>
      <c r="C173" s="564" t="s">
        <v>529</v>
      </c>
      <c r="D173" s="565"/>
      <c r="E173" s="565"/>
      <c r="F173" s="565"/>
      <c r="G173" s="565"/>
      <c r="H173" s="565"/>
      <c r="I173" s="565"/>
      <c r="J173" s="565"/>
      <c r="K173" s="565"/>
      <c r="L173" s="565"/>
      <c r="M173" s="565"/>
      <c r="N173" s="565"/>
      <c r="O173" s="565"/>
      <c r="P173" s="565"/>
      <c r="Q173" s="565"/>
      <c r="R173" s="565"/>
      <c r="S173" s="565"/>
      <c r="T173" s="565"/>
      <c r="U173" s="565"/>
      <c r="V173" s="565"/>
      <c r="W173" s="565"/>
      <c r="X173" s="565"/>
      <c r="Y173" s="565"/>
      <c r="Z173" s="565"/>
      <c r="AA173" s="565"/>
      <c r="AB173" s="566"/>
      <c r="AC173" s="540" t="s">
        <v>530</v>
      </c>
      <c r="AD173" s="541"/>
      <c r="AE173" s="447"/>
      <c r="AF173" s="448"/>
      <c r="AG173" s="448"/>
      <c r="AH173" s="449"/>
      <c r="AI173" s="447"/>
      <c r="AJ173" s="448"/>
      <c r="AK173" s="448"/>
      <c r="AL173" s="449"/>
      <c r="AM173" s="447"/>
      <c r="AN173" s="448"/>
      <c r="AO173" s="448"/>
      <c r="AP173" s="449"/>
      <c r="AQ173" s="447"/>
      <c r="AR173" s="448"/>
      <c r="AS173" s="448"/>
      <c r="AT173" s="449"/>
      <c r="AU173" s="447"/>
      <c r="AV173" s="448"/>
      <c r="AW173" s="448"/>
      <c r="AX173" s="449"/>
      <c r="AY173" s="447"/>
      <c r="AZ173" s="448"/>
      <c r="BA173" s="448"/>
      <c r="BB173" s="449"/>
      <c r="BC173" s="447"/>
      <c r="BD173" s="448"/>
      <c r="BE173" s="448"/>
      <c r="BF173" s="449"/>
      <c r="BG173" s="447"/>
      <c r="BH173" s="448"/>
      <c r="BI173" s="448"/>
      <c r="BJ173" s="449"/>
      <c r="BK173" s="447"/>
      <c r="BL173" s="448"/>
      <c r="BM173" s="448"/>
      <c r="BN173" s="449"/>
      <c r="BO173" s="480" t="str">
        <f t="shared" si="164"/>
        <v>n.é.</v>
      </c>
      <c r="BP173" s="481"/>
    </row>
    <row r="174" spans="1:68" ht="20.100000000000001" hidden="1" customHeight="1">
      <c r="A174" s="554" t="s">
        <v>531</v>
      </c>
      <c r="B174" s="556"/>
      <c r="C174" s="564" t="s">
        <v>532</v>
      </c>
      <c r="D174" s="565"/>
      <c r="E174" s="565"/>
      <c r="F174" s="565"/>
      <c r="G174" s="565"/>
      <c r="H174" s="565"/>
      <c r="I174" s="565"/>
      <c r="J174" s="565"/>
      <c r="K174" s="565"/>
      <c r="L174" s="565"/>
      <c r="M174" s="565"/>
      <c r="N174" s="565"/>
      <c r="O174" s="565"/>
      <c r="P174" s="565"/>
      <c r="Q174" s="565"/>
      <c r="R174" s="565"/>
      <c r="S174" s="565"/>
      <c r="T174" s="565"/>
      <c r="U174" s="565"/>
      <c r="V174" s="565"/>
      <c r="W174" s="565"/>
      <c r="X174" s="565"/>
      <c r="Y174" s="565"/>
      <c r="Z174" s="565"/>
      <c r="AA174" s="565"/>
      <c r="AB174" s="566"/>
      <c r="AC174" s="540" t="s">
        <v>533</v>
      </c>
      <c r="AD174" s="541"/>
      <c r="AE174" s="447"/>
      <c r="AF174" s="448"/>
      <c r="AG174" s="448"/>
      <c r="AH174" s="449"/>
      <c r="AI174" s="447"/>
      <c r="AJ174" s="448"/>
      <c r="AK174" s="448"/>
      <c r="AL174" s="449"/>
      <c r="AM174" s="447"/>
      <c r="AN174" s="448"/>
      <c r="AO174" s="448"/>
      <c r="AP174" s="449"/>
      <c r="AQ174" s="447"/>
      <c r="AR174" s="448"/>
      <c r="AS174" s="448"/>
      <c r="AT174" s="449"/>
      <c r="AU174" s="447"/>
      <c r="AV174" s="448"/>
      <c r="AW174" s="448"/>
      <c r="AX174" s="449"/>
      <c r="AY174" s="447"/>
      <c r="AZ174" s="448"/>
      <c r="BA174" s="448"/>
      <c r="BB174" s="449"/>
      <c r="BC174" s="447"/>
      <c r="BD174" s="448"/>
      <c r="BE174" s="448"/>
      <c r="BF174" s="449"/>
      <c r="BG174" s="447"/>
      <c r="BH174" s="448"/>
      <c r="BI174" s="448"/>
      <c r="BJ174" s="449"/>
      <c r="BK174" s="447"/>
      <c r="BL174" s="448"/>
      <c r="BM174" s="448"/>
      <c r="BN174" s="449"/>
      <c r="BO174" s="480" t="str">
        <f t="shared" si="164"/>
        <v>n.é.</v>
      </c>
      <c r="BP174" s="481"/>
    </row>
    <row r="175" spans="1:68" ht="20.100000000000001" hidden="1" customHeight="1">
      <c r="A175" s="554" t="s">
        <v>534</v>
      </c>
      <c r="B175" s="556"/>
      <c r="C175" s="564" t="s">
        <v>535</v>
      </c>
      <c r="D175" s="565"/>
      <c r="E175" s="565"/>
      <c r="F175" s="565"/>
      <c r="G175" s="565"/>
      <c r="H175" s="565"/>
      <c r="I175" s="565"/>
      <c r="J175" s="565"/>
      <c r="K175" s="565"/>
      <c r="L175" s="565"/>
      <c r="M175" s="565"/>
      <c r="N175" s="565"/>
      <c r="O175" s="565"/>
      <c r="P175" s="565"/>
      <c r="Q175" s="565"/>
      <c r="R175" s="565"/>
      <c r="S175" s="565"/>
      <c r="T175" s="565"/>
      <c r="U175" s="565"/>
      <c r="V175" s="565"/>
      <c r="W175" s="565"/>
      <c r="X175" s="565"/>
      <c r="Y175" s="565"/>
      <c r="Z175" s="565"/>
      <c r="AA175" s="565"/>
      <c r="AB175" s="566"/>
      <c r="AC175" s="540" t="s">
        <v>536</v>
      </c>
      <c r="AD175" s="541"/>
      <c r="AE175" s="447"/>
      <c r="AF175" s="448"/>
      <c r="AG175" s="448"/>
      <c r="AH175" s="449"/>
      <c r="AI175" s="447"/>
      <c r="AJ175" s="448"/>
      <c r="AK175" s="448"/>
      <c r="AL175" s="449"/>
      <c r="AM175" s="447"/>
      <c r="AN175" s="448"/>
      <c r="AO175" s="448"/>
      <c r="AP175" s="449"/>
      <c r="AQ175" s="447"/>
      <c r="AR175" s="448"/>
      <c r="AS175" s="448"/>
      <c r="AT175" s="449"/>
      <c r="AU175" s="447"/>
      <c r="AV175" s="448"/>
      <c r="AW175" s="448"/>
      <c r="AX175" s="449"/>
      <c r="AY175" s="447"/>
      <c r="AZ175" s="448"/>
      <c r="BA175" s="448"/>
      <c r="BB175" s="449"/>
      <c r="BC175" s="447"/>
      <c r="BD175" s="448"/>
      <c r="BE175" s="448"/>
      <c r="BF175" s="449"/>
      <c r="BG175" s="447"/>
      <c r="BH175" s="448"/>
      <c r="BI175" s="448"/>
      <c r="BJ175" s="449"/>
      <c r="BK175" s="447"/>
      <c r="BL175" s="448"/>
      <c r="BM175" s="448"/>
      <c r="BN175" s="449"/>
      <c r="BO175" s="480" t="str">
        <f t="shared" si="164"/>
        <v>n.é.</v>
      </c>
      <c r="BP175" s="481"/>
    </row>
    <row r="176" spans="1:68" ht="20.100000000000001" hidden="1" customHeight="1">
      <c r="A176" s="554" t="s">
        <v>537</v>
      </c>
      <c r="B176" s="556"/>
      <c r="C176" s="564" t="s">
        <v>538</v>
      </c>
      <c r="D176" s="565"/>
      <c r="E176" s="565"/>
      <c r="F176" s="565"/>
      <c r="G176" s="565"/>
      <c r="H176" s="565"/>
      <c r="I176" s="565"/>
      <c r="J176" s="565"/>
      <c r="K176" s="565"/>
      <c r="L176" s="565"/>
      <c r="M176" s="565"/>
      <c r="N176" s="565"/>
      <c r="O176" s="565"/>
      <c r="P176" s="565"/>
      <c r="Q176" s="565"/>
      <c r="R176" s="565"/>
      <c r="S176" s="565"/>
      <c r="T176" s="565"/>
      <c r="U176" s="565"/>
      <c r="V176" s="565"/>
      <c r="W176" s="565"/>
      <c r="X176" s="565"/>
      <c r="Y176" s="565"/>
      <c r="Z176" s="565"/>
      <c r="AA176" s="565"/>
      <c r="AB176" s="566"/>
      <c r="AC176" s="540" t="s">
        <v>539</v>
      </c>
      <c r="AD176" s="541"/>
      <c r="AE176" s="447"/>
      <c r="AF176" s="448"/>
      <c r="AG176" s="448"/>
      <c r="AH176" s="449"/>
      <c r="AI176" s="447"/>
      <c r="AJ176" s="448"/>
      <c r="AK176" s="448"/>
      <c r="AL176" s="449"/>
      <c r="AM176" s="447"/>
      <c r="AN176" s="448"/>
      <c r="AO176" s="448"/>
      <c r="AP176" s="449"/>
      <c r="AQ176" s="447"/>
      <c r="AR176" s="448"/>
      <c r="AS176" s="448"/>
      <c r="AT176" s="449"/>
      <c r="AU176" s="447"/>
      <c r="AV176" s="448"/>
      <c r="AW176" s="448"/>
      <c r="AX176" s="449"/>
      <c r="AY176" s="447"/>
      <c r="AZ176" s="448"/>
      <c r="BA176" s="448"/>
      <c r="BB176" s="449"/>
      <c r="BC176" s="447"/>
      <c r="BD176" s="448"/>
      <c r="BE176" s="448"/>
      <c r="BF176" s="449"/>
      <c r="BG176" s="447"/>
      <c r="BH176" s="448"/>
      <c r="BI176" s="448"/>
      <c r="BJ176" s="449"/>
      <c r="BK176" s="447"/>
      <c r="BL176" s="448"/>
      <c r="BM176" s="448"/>
      <c r="BN176" s="449"/>
      <c r="BO176" s="480" t="str">
        <f t="shared" si="164"/>
        <v>n.é.</v>
      </c>
      <c r="BP176" s="481"/>
    </row>
    <row r="177" spans="1:68" ht="20.100000000000001" hidden="1" customHeight="1">
      <c r="A177" s="554" t="s">
        <v>540</v>
      </c>
      <c r="B177" s="556"/>
      <c r="C177" s="489" t="s">
        <v>541</v>
      </c>
      <c r="D177" s="490"/>
      <c r="E177" s="490"/>
      <c r="F177" s="490"/>
      <c r="G177" s="490"/>
      <c r="H177" s="490"/>
      <c r="I177" s="490"/>
      <c r="J177" s="490"/>
      <c r="K177" s="490"/>
      <c r="L177" s="490"/>
      <c r="M177" s="490"/>
      <c r="N177" s="490"/>
      <c r="O177" s="490"/>
      <c r="P177" s="490"/>
      <c r="Q177" s="490"/>
      <c r="R177" s="490"/>
      <c r="S177" s="490"/>
      <c r="T177" s="490"/>
      <c r="U177" s="490"/>
      <c r="V177" s="490"/>
      <c r="W177" s="490"/>
      <c r="X177" s="490"/>
      <c r="Y177" s="490"/>
      <c r="Z177" s="490"/>
      <c r="AA177" s="490"/>
      <c r="AB177" s="491"/>
      <c r="AC177" s="540" t="s">
        <v>542</v>
      </c>
      <c r="AD177" s="541"/>
      <c r="AE177" s="447"/>
      <c r="AF177" s="448"/>
      <c r="AG177" s="448"/>
      <c r="AH177" s="449"/>
      <c r="AI177" s="447"/>
      <c r="AJ177" s="448"/>
      <c r="AK177" s="448"/>
      <c r="AL177" s="449"/>
      <c r="AM177" s="447"/>
      <c r="AN177" s="448"/>
      <c r="AO177" s="448"/>
      <c r="AP177" s="449"/>
      <c r="AQ177" s="447"/>
      <c r="AR177" s="448"/>
      <c r="AS177" s="448"/>
      <c r="AT177" s="449"/>
      <c r="AU177" s="447"/>
      <c r="AV177" s="448"/>
      <c r="AW177" s="448"/>
      <c r="AX177" s="449"/>
      <c r="AY177" s="447"/>
      <c r="AZ177" s="448"/>
      <c r="BA177" s="448"/>
      <c r="BB177" s="449"/>
      <c r="BC177" s="447"/>
      <c r="BD177" s="448"/>
      <c r="BE177" s="448"/>
      <c r="BF177" s="449"/>
      <c r="BG177" s="447"/>
      <c r="BH177" s="448"/>
      <c r="BI177" s="448"/>
      <c r="BJ177" s="449"/>
      <c r="BK177" s="447"/>
      <c r="BL177" s="448"/>
      <c r="BM177" s="448"/>
      <c r="BN177" s="449"/>
      <c r="BO177" s="480" t="str">
        <f t="shared" si="164"/>
        <v>n.é.</v>
      </c>
      <c r="BP177" s="481"/>
    </row>
    <row r="178" spans="1:68" ht="20.100000000000001" hidden="1" customHeight="1">
      <c r="A178" s="554" t="s">
        <v>543</v>
      </c>
      <c r="B178" s="556"/>
      <c r="C178" s="489" t="s">
        <v>544</v>
      </c>
      <c r="D178" s="490"/>
      <c r="E178" s="490"/>
      <c r="F178" s="490"/>
      <c r="G178" s="490"/>
      <c r="H178" s="490"/>
      <c r="I178" s="490"/>
      <c r="J178" s="490"/>
      <c r="K178" s="490"/>
      <c r="L178" s="490"/>
      <c r="M178" s="490"/>
      <c r="N178" s="490"/>
      <c r="O178" s="490"/>
      <c r="P178" s="490"/>
      <c r="Q178" s="490"/>
      <c r="R178" s="490"/>
      <c r="S178" s="490"/>
      <c r="T178" s="490"/>
      <c r="U178" s="490"/>
      <c r="V178" s="490"/>
      <c r="W178" s="490"/>
      <c r="X178" s="490"/>
      <c r="Y178" s="490"/>
      <c r="Z178" s="490"/>
      <c r="AA178" s="490"/>
      <c r="AB178" s="491"/>
      <c r="AC178" s="540" t="s">
        <v>545</v>
      </c>
      <c r="AD178" s="541"/>
      <c r="AE178" s="447"/>
      <c r="AF178" s="448"/>
      <c r="AG178" s="448"/>
      <c r="AH178" s="449"/>
      <c r="AI178" s="447"/>
      <c r="AJ178" s="448"/>
      <c r="AK178" s="448"/>
      <c r="AL178" s="449"/>
      <c r="AM178" s="447"/>
      <c r="AN178" s="448"/>
      <c r="AO178" s="448"/>
      <c r="AP178" s="449"/>
      <c r="AQ178" s="447"/>
      <c r="AR178" s="448"/>
      <c r="AS178" s="448"/>
      <c r="AT178" s="449"/>
      <c r="AU178" s="447"/>
      <c r="AV178" s="448"/>
      <c r="AW178" s="448"/>
      <c r="AX178" s="449"/>
      <c r="AY178" s="447"/>
      <c r="AZ178" s="448"/>
      <c r="BA178" s="448"/>
      <c r="BB178" s="449"/>
      <c r="BC178" s="447"/>
      <c r="BD178" s="448"/>
      <c r="BE178" s="448"/>
      <c r="BF178" s="449"/>
      <c r="BG178" s="447"/>
      <c r="BH178" s="448"/>
      <c r="BI178" s="448"/>
      <c r="BJ178" s="449"/>
      <c r="BK178" s="447"/>
      <c r="BL178" s="448"/>
      <c r="BM178" s="448"/>
      <c r="BN178" s="449"/>
      <c r="BO178" s="480" t="str">
        <f t="shared" si="164"/>
        <v>n.é.</v>
      </c>
      <c r="BP178" s="481"/>
    </row>
    <row r="179" spans="1:68" ht="20.100000000000001" hidden="1" customHeight="1">
      <c r="A179" s="554" t="s">
        <v>546</v>
      </c>
      <c r="B179" s="556"/>
      <c r="C179" s="489" t="s">
        <v>547</v>
      </c>
      <c r="D179" s="490"/>
      <c r="E179" s="490"/>
      <c r="F179" s="490"/>
      <c r="G179" s="490"/>
      <c r="H179" s="490"/>
      <c r="I179" s="490"/>
      <c r="J179" s="490"/>
      <c r="K179" s="490"/>
      <c r="L179" s="490"/>
      <c r="M179" s="490"/>
      <c r="N179" s="490"/>
      <c r="O179" s="490"/>
      <c r="P179" s="490"/>
      <c r="Q179" s="490"/>
      <c r="R179" s="490"/>
      <c r="S179" s="490"/>
      <c r="T179" s="490"/>
      <c r="U179" s="490"/>
      <c r="V179" s="490"/>
      <c r="W179" s="490"/>
      <c r="X179" s="490"/>
      <c r="Y179" s="490"/>
      <c r="Z179" s="490"/>
      <c r="AA179" s="490"/>
      <c r="AB179" s="491"/>
      <c r="AC179" s="540" t="s">
        <v>548</v>
      </c>
      <c r="AD179" s="541"/>
      <c r="AE179" s="447"/>
      <c r="AF179" s="448"/>
      <c r="AG179" s="448"/>
      <c r="AH179" s="449"/>
      <c r="AI179" s="447"/>
      <c r="AJ179" s="448"/>
      <c r="AK179" s="448"/>
      <c r="AL179" s="449"/>
      <c r="AM179" s="447"/>
      <c r="AN179" s="448"/>
      <c r="AO179" s="448"/>
      <c r="AP179" s="449"/>
      <c r="AQ179" s="447"/>
      <c r="AR179" s="448"/>
      <c r="AS179" s="448"/>
      <c r="AT179" s="449"/>
      <c r="AU179" s="447"/>
      <c r="AV179" s="448"/>
      <c r="AW179" s="448"/>
      <c r="AX179" s="449"/>
      <c r="AY179" s="447"/>
      <c r="AZ179" s="448"/>
      <c r="BA179" s="448"/>
      <c r="BB179" s="449"/>
      <c r="BC179" s="447"/>
      <c r="BD179" s="448"/>
      <c r="BE179" s="448"/>
      <c r="BF179" s="449"/>
      <c r="BG179" s="447"/>
      <c r="BH179" s="448"/>
      <c r="BI179" s="448"/>
      <c r="BJ179" s="449"/>
      <c r="BK179" s="447"/>
      <c r="BL179" s="448"/>
      <c r="BM179" s="448"/>
      <c r="BN179" s="449"/>
      <c r="BO179" s="480" t="str">
        <f t="shared" si="164"/>
        <v>n.é.</v>
      </c>
      <c r="BP179" s="481"/>
    </row>
    <row r="180" spans="1:68" s="3" customFormat="1" ht="20.100000000000001" customHeight="1">
      <c r="A180" s="555" t="s">
        <v>549</v>
      </c>
      <c r="B180" s="563"/>
      <c r="C180" s="509" t="s">
        <v>550</v>
      </c>
      <c r="D180" s="510"/>
      <c r="E180" s="510"/>
      <c r="F180" s="510"/>
      <c r="G180" s="510"/>
      <c r="H180" s="510"/>
      <c r="I180" s="510"/>
      <c r="J180" s="510"/>
      <c r="K180" s="510"/>
      <c r="L180" s="510"/>
      <c r="M180" s="510"/>
      <c r="N180" s="510"/>
      <c r="O180" s="510"/>
      <c r="P180" s="510"/>
      <c r="Q180" s="510"/>
      <c r="R180" s="510"/>
      <c r="S180" s="510"/>
      <c r="T180" s="510"/>
      <c r="U180" s="510"/>
      <c r="V180" s="510"/>
      <c r="W180" s="510"/>
      <c r="X180" s="510"/>
      <c r="Y180" s="510"/>
      <c r="Z180" s="510"/>
      <c r="AA180" s="510"/>
      <c r="AB180" s="511"/>
      <c r="AC180" s="549" t="s">
        <v>551</v>
      </c>
      <c r="AD180" s="550"/>
      <c r="AE180" s="472">
        <f t="shared" si="163"/>
        <v>0</v>
      </c>
      <c r="AF180" s="473"/>
      <c r="AG180" s="473"/>
      <c r="AH180" s="474"/>
      <c r="AI180" s="472">
        <f t="shared" ref="AI180" si="185">SUM(AI173:AL179)</f>
        <v>0</v>
      </c>
      <c r="AJ180" s="473"/>
      <c r="AK180" s="473"/>
      <c r="AL180" s="474"/>
      <c r="AM180" s="472">
        <f t="shared" ref="AM180" si="186">SUM(AM173:AP179)</f>
        <v>0</v>
      </c>
      <c r="AN180" s="473"/>
      <c r="AO180" s="473"/>
      <c r="AP180" s="474"/>
      <c r="AQ180" s="472">
        <v>307893</v>
      </c>
      <c r="AR180" s="473"/>
      <c r="AS180" s="473"/>
      <c r="AT180" s="474"/>
      <c r="AU180" s="472">
        <f t="shared" ref="AU180" si="187">SUM(AU173:AX179)</f>
        <v>0</v>
      </c>
      <c r="AV180" s="473"/>
      <c r="AW180" s="473"/>
      <c r="AX180" s="474"/>
      <c r="AY180" s="472">
        <f t="shared" ref="AY180" si="188">SUM(AY173:BB179)</f>
        <v>0</v>
      </c>
      <c r="AZ180" s="473"/>
      <c r="BA180" s="473"/>
      <c r="BB180" s="474"/>
      <c r="BC180" s="472">
        <f t="shared" ref="BC180" si="189">SUM(BC173:BF179)</f>
        <v>0</v>
      </c>
      <c r="BD180" s="473"/>
      <c r="BE180" s="473"/>
      <c r="BF180" s="474"/>
      <c r="BG180" s="472">
        <f t="shared" ref="BG180" si="190">SUM(BG173:BJ179)</f>
        <v>0</v>
      </c>
      <c r="BH180" s="473"/>
      <c r="BI180" s="473"/>
      <c r="BJ180" s="474"/>
      <c r="BK180" s="472">
        <v>307893</v>
      </c>
      <c r="BL180" s="473"/>
      <c r="BM180" s="473"/>
      <c r="BN180" s="474"/>
      <c r="BO180" s="485">
        <f t="shared" si="164"/>
        <v>1</v>
      </c>
      <c r="BP180" s="486"/>
    </row>
    <row r="181" spans="1:68" ht="20.100000000000001" hidden="1" customHeight="1">
      <c r="A181" s="554" t="s">
        <v>552</v>
      </c>
      <c r="B181" s="556"/>
      <c r="C181" s="461" t="s">
        <v>553</v>
      </c>
      <c r="D181" s="462"/>
      <c r="E181" s="462"/>
      <c r="F181" s="462"/>
      <c r="G181" s="462"/>
      <c r="H181" s="462"/>
      <c r="I181" s="462"/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62"/>
      <c r="U181" s="462"/>
      <c r="V181" s="462"/>
      <c r="W181" s="462"/>
      <c r="X181" s="462"/>
      <c r="Y181" s="462"/>
      <c r="Z181" s="462"/>
      <c r="AA181" s="462"/>
      <c r="AB181" s="463"/>
      <c r="AC181" s="540" t="s">
        <v>554</v>
      </c>
      <c r="AD181" s="541"/>
      <c r="AE181" s="447"/>
      <c r="AF181" s="448"/>
      <c r="AG181" s="448"/>
      <c r="AH181" s="449"/>
      <c r="AI181" s="447"/>
      <c r="AJ181" s="448"/>
      <c r="AK181" s="448"/>
      <c r="AL181" s="449"/>
      <c r="AM181" s="447"/>
      <c r="AN181" s="448"/>
      <c r="AO181" s="448"/>
      <c r="AP181" s="449"/>
      <c r="AQ181" s="447"/>
      <c r="AR181" s="448"/>
      <c r="AS181" s="448"/>
      <c r="AT181" s="449"/>
      <c r="AU181" s="447"/>
      <c r="AV181" s="448"/>
      <c r="AW181" s="448"/>
      <c r="AX181" s="449"/>
      <c r="AY181" s="447"/>
      <c r="AZ181" s="448"/>
      <c r="BA181" s="448"/>
      <c r="BB181" s="449"/>
      <c r="BC181" s="447"/>
      <c r="BD181" s="448"/>
      <c r="BE181" s="448"/>
      <c r="BF181" s="449"/>
      <c r="BG181" s="447"/>
      <c r="BH181" s="448"/>
      <c r="BI181" s="448"/>
      <c r="BJ181" s="449"/>
      <c r="BK181" s="447"/>
      <c r="BL181" s="448"/>
      <c r="BM181" s="448"/>
      <c r="BN181" s="449"/>
      <c r="BO181" s="480" t="str">
        <f t="shared" si="164"/>
        <v>n.é.</v>
      </c>
      <c r="BP181" s="481"/>
    </row>
    <row r="182" spans="1:68" ht="20.100000000000001" hidden="1" customHeight="1">
      <c r="A182" s="554" t="s">
        <v>555</v>
      </c>
      <c r="B182" s="556"/>
      <c r="C182" s="461" t="s">
        <v>556</v>
      </c>
      <c r="D182" s="462"/>
      <c r="E182" s="462"/>
      <c r="F182" s="462"/>
      <c r="G182" s="462"/>
      <c r="H182" s="462"/>
      <c r="I182" s="462"/>
      <c r="J182" s="462"/>
      <c r="K182" s="462"/>
      <c r="L182" s="462"/>
      <c r="M182" s="462"/>
      <c r="N182" s="462"/>
      <c r="O182" s="462"/>
      <c r="P182" s="462"/>
      <c r="Q182" s="462"/>
      <c r="R182" s="462"/>
      <c r="S182" s="462"/>
      <c r="T182" s="462"/>
      <c r="U182" s="462"/>
      <c r="V182" s="462"/>
      <c r="W182" s="462"/>
      <c r="X182" s="462"/>
      <c r="Y182" s="462"/>
      <c r="Z182" s="462"/>
      <c r="AA182" s="462"/>
      <c r="AB182" s="463"/>
      <c r="AC182" s="540" t="s">
        <v>557</v>
      </c>
      <c r="AD182" s="541"/>
      <c r="AE182" s="447"/>
      <c r="AF182" s="448"/>
      <c r="AG182" s="448"/>
      <c r="AH182" s="449"/>
      <c r="AI182" s="447"/>
      <c r="AJ182" s="448"/>
      <c r="AK182" s="448"/>
      <c r="AL182" s="449"/>
      <c r="AM182" s="447"/>
      <c r="AN182" s="448"/>
      <c r="AO182" s="448"/>
      <c r="AP182" s="449"/>
      <c r="AQ182" s="447"/>
      <c r="AR182" s="448"/>
      <c r="AS182" s="448"/>
      <c r="AT182" s="449"/>
      <c r="AU182" s="447"/>
      <c r="AV182" s="448"/>
      <c r="AW182" s="448"/>
      <c r="AX182" s="449"/>
      <c r="AY182" s="447"/>
      <c r="AZ182" s="448"/>
      <c r="BA182" s="448"/>
      <c r="BB182" s="449"/>
      <c r="BC182" s="447"/>
      <c r="BD182" s="448"/>
      <c r="BE182" s="448"/>
      <c r="BF182" s="449"/>
      <c r="BG182" s="447"/>
      <c r="BH182" s="448"/>
      <c r="BI182" s="448"/>
      <c r="BJ182" s="449"/>
      <c r="BK182" s="447"/>
      <c r="BL182" s="448"/>
      <c r="BM182" s="448"/>
      <c r="BN182" s="449"/>
      <c r="BO182" s="480" t="str">
        <f t="shared" si="164"/>
        <v>n.é.</v>
      </c>
      <c r="BP182" s="481"/>
    </row>
    <row r="183" spans="1:68" ht="20.100000000000001" hidden="1" customHeight="1">
      <c r="A183" s="554" t="s">
        <v>558</v>
      </c>
      <c r="B183" s="556"/>
      <c r="C183" s="461" t="s">
        <v>559</v>
      </c>
      <c r="D183" s="462"/>
      <c r="E183" s="462"/>
      <c r="F183" s="462"/>
      <c r="G183" s="462"/>
      <c r="H183" s="462"/>
      <c r="I183" s="462"/>
      <c r="J183" s="462"/>
      <c r="K183" s="462"/>
      <c r="L183" s="462"/>
      <c r="M183" s="462"/>
      <c r="N183" s="462"/>
      <c r="O183" s="462"/>
      <c r="P183" s="462"/>
      <c r="Q183" s="462"/>
      <c r="R183" s="462"/>
      <c r="S183" s="462"/>
      <c r="T183" s="462"/>
      <c r="U183" s="462"/>
      <c r="V183" s="462"/>
      <c r="W183" s="462"/>
      <c r="X183" s="462"/>
      <c r="Y183" s="462"/>
      <c r="Z183" s="462"/>
      <c r="AA183" s="462"/>
      <c r="AB183" s="463"/>
      <c r="AC183" s="540" t="s">
        <v>560</v>
      </c>
      <c r="AD183" s="541"/>
      <c r="AE183" s="447"/>
      <c r="AF183" s="448"/>
      <c r="AG183" s="448"/>
      <c r="AH183" s="449"/>
      <c r="AI183" s="447"/>
      <c r="AJ183" s="448"/>
      <c r="AK183" s="448"/>
      <c r="AL183" s="449"/>
      <c r="AM183" s="447"/>
      <c r="AN183" s="448"/>
      <c r="AO183" s="448"/>
      <c r="AP183" s="449"/>
      <c r="AQ183" s="447"/>
      <c r="AR183" s="448"/>
      <c r="AS183" s="448"/>
      <c r="AT183" s="449"/>
      <c r="AU183" s="447"/>
      <c r="AV183" s="448"/>
      <c r="AW183" s="448"/>
      <c r="AX183" s="449"/>
      <c r="AY183" s="447"/>
      <c r="AZ183" s="448"/>
      <c r="BA183" s="448"/>
      <c r="BB183" s="449"/>
      <c r="BC183" s="447"/>
      <c r="BD183" s="448"/>
      <c r="BE183" s="448"/>
      <c r="BF183" s="449"/>
      <c r="BG183" s="447"/>
      <c r="BH183" s="448"/>
      <c r="BI183" s="448"/>
      <c r="BJ183" s="449"/>
      <c r="BK183" s="447"/>
      <c r="BL183" s="448"/>
      <c r="BM183" s="448"/>
      <c r="BN183" s="449"/>
      <c r="BO183" s="480" t="str">
        <f t="shared" si="164"/>
        <v>n.é.</v>
      </c>
      <c r="BP183" s="481"/>
    </row>
    <row r="184" spans="1:68" ht="20.100000000000001" hidden="1" customHeight="1">
      <c r="A184" s="554" t="s">
        <v>561</v>
      </c>
      <c r="B184" s="556"/>
      <c r="C184" s="461" t="s">
        <v>562</v>
      </c>
      <c r="D184" s="462"/>
      <c r="E184" s="462"/>
      <c r="F184" s="462"/>
      <c r="G184" s="462"/>
      <c r="H184" s="462"/>
      <c r="I184" s="462"/>
      <c r="J184" s="462"/>
      <c r="K184" s="462"/>
      <c r="L184" s="462"/>
      <c r="M184" s="462"/>
      <c r="N184" s="462"/>
      <c r="O184" s="462"/>
      <c r="P184" s="462"/>
      <c r="Q184" s="462"/>
      <c r="R184" s="462"/>
      <c r="S184" s="462"/>
      <c r="T184" s="462"/>
      <c r="U184" s="462"/>
      <c r="V184" s="462"/>
      <c r="W184" s="462"/>
      <c r="X184" s="462"/>
      <c r="Y184" s="462"/>
      <c r="Z184" s="462"/>
      <c r="AA184" s="462"/>
      <c r="AB184" s="463"/>
      <c r="AC184" s="540" t="s">
        <v>563</v>
      </c>
      <c r="AD184" s="541"/>
      <c r="AE184" s="447"/>
      <c r="AF184" s="448"/>
      <c r="AG184" s="448"/>
      <c r="AH184" s="449"/>
      <c r="AI184" s="447"/>
      <c r="AJ184" s="448"/>
      <c r="AK184" s="448"/>
      <c r="AL184" s="449"/>
      <c r="AM184" s="447"/>
      <c r="AN184" s="448"/>
      <c r="AO184" s="448"/>
      <c r="AP184" s="449"/>
      <c r="AQ184" s="447"/>
      <c r="AR184" s="448"/>
      <c r="AS184" s="448"/>
      <c r="AT184" s="449"/>
      <c r="AU184" s="447"/>
      <c r="AV184" s="448"/>
      <c r="AW184" s="448"/>
      <c r="AX184" s="449"/>
      <c r="AY184" s="447"/>
      <c r="AZ184" s="448"/>
      <c r="BA184" s="448"/>
      <c r="BB184" s="449"/>
      <c r="BC184" s="447"/>
      <c r="BD184" s="448"/>
      <c r="BE184" s="448"/>
      <c r="BF184" s="449"/>
      <c r="BG184" s="447"/>
      <c r="BH184" s="448"/>
      <c r="BI184" s="448"/>
      <c r="BJ184" s="449"/>
      <c r="BK184" s="447"/>
      <c r="BL184" s="448"/>
      <c r="BM184" s="448"/>
      <c r="BN184" s="449"/>
      <c r="BO184" s="480" t="str">
        <f t="shared" si="164"/>
        <v>n.é.</v>
      </c>
      <c r="BP184" s="481"/>
    </row>
    <row r="185" spans="1:68" s="3" customFormat="1" ht="20.100000000000001" customHeight="1">
      <c r="A185" s="555" t="s">
        <v>564</v>
      </c>
      <c r="B185" s="563"/>
      <c r="C185" s="467" t="s">
        <v>565</v>
      </c>
      <c r="D185" s="468"/>
      <c r="E185" s="468"/>
      <c r="F185" s="468"/>
      <c r="G185" s="468"/>
      <c r="H185" s="468"/>
      <c r="I185" s="468"/>
      <c r="J185" s="468"/>
      <c r="K185" s="468"/>
      <c r="L185" s="468"/>
      <c r="M185" s="468"/>
      <c r="N185" s="468"/>
      <c r="O185" s="468"/>
      <c r="P185" s="468"/>
      <c r="Q185" s="468"/>
      <c r="R185" s="468"/>
      <c r="S185" s="468"/>
      <c r="T185" s="468"/>
      <c r="U185" s="468"/>
      <c r="V185" s="468"/>
      <c r="W185" s="468"/>
      <c r="X185" s="468"/>
      <c r="Y185" s="468"/>
      <c r="Z185" s="468"/>
      <c r="AA185" s="468"/>
      <c r="AB185" s="469"/>
      <c r="AC185" s="549" t="s">
        <v>566</v>
      </c>
      <c r="AD185" s="550"/>
      <c r="AE185" s="472">
        <f t="shared" si="163"/>
        <v>0</v>
      </c>
      <c r="AF185" s="473"/>
      <c r="AG185" s="473"/>
      <c r="AH185" s="474"/>
      <c r="AI185" s="472">
        <f t="shared" ref="AI185" si="191">SUM(AI181:AL184)</f>
        <v>0</v>
      </c>
      <c r="AJ185" s="473"/>
      <c r="AK185" s="473"/>
      <c r="AL185" s="474"/>
      <c r="AM185" s="472">
        <f t="shared" ref="AM185" si="192">SUM(AM181:AP184)</f>
        <v>0</v>
      </c>
      <c r="AN185" s="473"/>
      <c r="AO185" s="473"/>
      <c r="AP185" s="474"/>
      <c r="AQ185" s="472">
        <f t="shared" ref="AQ185" si="193">SUM(AQ181:AT184)</f>
        <v>0</v>
      </c>
      <c r="AR185" s="473"/>
      <c r="AS185" s="473"/>
      <c r="AT185" s="474"/>
      <c r="AU185" s="472">
        <f t="shared" ref="AU185" si="194">SUM(AU181:AX184)</f>
        <v>0</v>
      </c>
      <c r="AV185" s="473"/>
      <c r="AW185" s="473"/>
      <c r="AX185" s="474"/>
      <c r="AY185" s="472">
        <f t="shared" ref="AY185" si="195">SUM(AY181:BB184)</f>
        <v>0</v>
      </c>
      <c r="AZ185" s="473"/>
      <c r="BA185" s="473"/>
      <c r="BB185" s="474"/>
      <c r="BC185" s="472">
        <f t="shared" ref="BC185" si="196">SUM(BC181:BF184)</f>
        <v>0</v>
      </c>
      <c r="BD185" s="473"/>
      <c r="BE185" s="473"/>
      <c r="BF185" s="474"/>
      <c r="BG185" s="472">
        <f t="shared" ref="BG185" si="197">SUM(BG181:BJ184)</f>
        <v>0</v>
      </c>
      <c r="BH185" s="473"/>
      <c r="BI185" s="473"/>
      <c r="BJ185" s="474"/>
      <c r="BK185" s="472">
        <f t="shared" ref="BK185" si="198">SUM(BK181:BN184)</f>
        <v>0</v>
      </c>
      <c r="BL185" s="473"/>
      <c r="BM185" s="473"/>
      <c r="BN185" s="474"/>
      <c r="BO185" s="485" t="str">
        <f t="shared" si="164"/>
        <v>n.é.</v>
      </c>
      <c r="BP185" s="486"/>
    </row>
    <row r="186" spans="1:68" ht="20.100000000000001" hidden="1" customHeight="1">
      <c r="A186" s="554" t="s">
        <v>567</v>
      </c>
      <c r="B186" s="556"/>
      <c r="C186" s="461" t="s">
        <v>568</v>
      </c>
      <c r="D186" s="462"/>
      <c r="E186" s="462"/>
      <c r="F186" s="462"/>
      <c r="G186" s="462"/>
      <c r="H186" s="462"/>
      <c r="I186" s="462"/>
      <c r="J186" s="462"/>
      <c r="K186" s="462"/>
      <c r="L186" s="462"/>
      <c r="M186" s="462"/>
      <c r="N186" s="462"/>
      <c r="O186" s="462"/>
      <c r="P186" s="462"/>
      <c r="Q186" s="462"/>
      <c r="R186" s="462"/>
      <c r="S186" s="462"/>
      <c r="T186" s="462"/>
      <c r="U186" s="462"/>
      <c r="V186" s="462"/>
      <c r="W186" s="462"/>
      <c r="X186" s="462"/>
      <c r="Y186" s="462"/>
      <c r="Z186" s="462"/>
      <c r="AA186" s="462"/>
      <c r="AB186" s="463"/>
      <c r="AC186" s="540" t="s">
        <v>569</v>
      </c>
      <c r="AD186" s="541"/>
      <c r="AE186" s="447"/>
      <c r="AF186" s="448"/>
      <c r="AG186" s="448"/>
      <c r="AH186" s="449"/>
      <c r="AI186" s="447"/>
      <c r="AJ186" s="448"/>
      <c r="AK186" s="448"/>
      <c r="AL186" s="449"/>
      <c r="AM186" s="447"/>
      <c r="AN186" s="448"/>
      <c r="AO186" s="448"/>
      <c r="AP186" s="449"/>
      <c r="AQ186" s="447"/>
      <c r="AR186" s="448"/>
      <c r="AS186" s="448"/>
      <c r="AT186" s="449"/>
      <c r="AU186" s="447"/>
      <c r="AV186" s="448"/>
      <c r="AW186" s="448"/>
      <c r="AX186" s="449"/>
      <c r="AY186" s="447"/>
      <c r="AZ186" s="448"/>
      <c r="BA186" s="448"/>
      <c r="BB186" s="449"/>
      <c r="BC186" s="447"/>
      <c r="BD186" s="448"/>
      <c r="BE186" s="448"/>
      <c r="BF186" s="449"/>
      <c r="BG186" s="447"/>
      <c r="BH186" s="448"/>
      <c r="BI186" s="448"/>
      <c r="BJ186" s="449"/>
      <c r="BK186" s="447"/>
      <c r="BL186" s="448"/>
      <c r="BM186" s="448"/>
      <c r="BN186" s="449"/>
      <c r="BO186" s="480" t="str">
        <f t="shared" si="164"/>
        <v>n.é.</v>
      </c>
      <c r="BP186" s="481"/>
    </row>
    <row r="187" spans="1:68" ht="20.100000000000001" hidden="1" customHeight="1">
      <c r="A187" s="554" t="s">
        <v>570</v>
      </c>
      <c r="B187" s="556"/>
      <c r="C187" s="461" t="s">
        <v>571</v>
      </c>
      <c r="D187" s="462"/>
      <c r="E187" s="462"/>
      <c r="F187" s="462"/>
      <c r="G187" s="462"/>
      <c r="H187" s="462"/>
      <c r="I187" s="462"/>
      <c r="J187" s="462"/>
      <c r="K187" s="462"/>
      <c r="L187" s="462"/>
      <c r="M187" s="462"/>
      <c r="N187" s="462"/>
      <c r="O187" s="462"/>
      <c r="P187" s="462"/>
      <c r="Q187" s="462"/>
      <c r="R187" s="462"/>
      <c r="S187" s="462"/>
      <c r="T187" s="462"/>
      <c r="U187" s="462"/>
      <c r="V187" s="462"/>
      <c r="W187" s="462"/>
      <c r="X187" s="462"/>
      <c r="Y187" s="462"/>
      <c r="Z187" s="462"/>
      <c r="AA187" s="462"/>
      <c r="AB187" s="463"/>
      <c r="AC187" s="540" t="s">
        <v>572</v>
      </c>
      <c r="AD187" s="541"/>
      <c r="AE187" s="447"/>
      <c r="AF187" s="448"/>
      <c r="AG187" s="448"/>
      <c r="AH187" s="449"/>
      <c r="AI187" s="447"/>
      <c r="AJ187" s="448"/>
      <c r="AK187" s="448"/>
      <c r="AL187" s="449"/>
      <c r="AM187" s="447"/>
      <c r="AN187" s="448"/>
      <c r="AO187" s="448"/>
      <c r="AP187" s="449"/>
      <c r="AQ187" s="447"/>
      <c r="AR187" s="448"/>
      <c r="AS187" s="448"/>
      <c r="AT187" s="449"/>
      <c r="AU187" s="447"/>
      <c r="AV187" s="448"/>
      <c r="AW187" s="448"/>
      <c r="AX187" s="449"/>
      <c r="AY187" s="447"/>
      <c r="AZ187" s="448"/>
      <c r="BA187" s="448"/>
      <c r="BB187" s="449"/>
      <c r="BC187" s="447"/>
      <c r="BD187" s="448"/>
      <c r="BE187" s="448"/>
      <c r="BF187" s="449"/>
      <c r="BG187" s="447"/>
      <c r="BH187" s="448"/>
      <c r="BI187" s="448"/>
      <c r="BJ187" s="449"/>
      <c r="BK187" s="447"/>
      <c r="BL187" s="448"/>
      <c r="BM187" s="448"/>
      <c r="BN187" s="449"/>
      <c r="BO187" s="480" t="str">
        <f t="shared" si="164"/>
        <v>n.é.</v>
      </c>
      <c r="BP187" s="481"/>
    </row>
    <row r="188" spans="1:68" ht="20.100000000000001" hidden="1" customHeight="1">
      <c r="A188" s="554" t="s">
        <v>573</v>
      </c>
      <c r="B188" s="556"/>
      <c r="C188" s="461" t="s">
        <v>574</v>
      </c>
      <c r="D188" s="462"/>
      <c r="E188" s="462"/>
      <c r="F188" s="462"/>
      <c r="G188" s="462"/>
      <c r="H188" s="462"/>
      <c r="I188" s="462"/>
      <c r="J188" s="462"/>
      <c r="K188" s="462"/>
      <c r="L188" s="462"/>
      <c r="M188" s="462"/>
      <c r="N188" s="462"/>
      <c r="O188" s="462"/>
      <c r="P188" s="462"/>
      <c r="Q188" s="462"/>
      <c r="R188" s="462"/>
      <c r="S188" s="462"/>
      <c r="T188" s="462"/>
      <c r="U188" s="462"/>
      <c r="V188" s="462"/>
      <c r="W188" s="462"/>
      <c r="X188" s="462"/>
      <c r="Y188" s="462"/>
      <c r="Z188" s="462"/>
      <c r="AA188" s="462"/>
      <c r="AB188" s="463"/>
      <c r="AC188" s="540" t="s">
        <v>575</v>
      </c>
      <c r="AD188" s="541"/>
      <c r="AE188" s="447"/>
      <c r="AF188" s="448"/>
      <c r="AG188" s="448"/>
      <c r="AH188" s="449"/>
      <c r="AI188" s="447"/>
      <c r="AJ188" s="448"/>
      <c r="AK188" s="448"/>
      <c r="AL188" s="449"/>
      <c r="AM188" s="447"/>
      <c r="AN188" s="448"/>
      <c r="AO188" s="448"/>
      <c r="AP188" s="449"/>
      <c r="AQ188" s="447"/>
      <c r="AR188" s="448"/>
      <c r="AS188" s="448"/>
      <c r="AT188" s="449"/>
      <c r="AU188" s="447"/>
      <c r="AV188" s="448"/>
      <c r="AW188" s="448"/>
      <c r="AX188" s="449"/>
      <c r="AY188" s="447"/>
      <c r="AZ188" s="448"/>
      <c r="BA188" s="448"/>
      <c r="BB188" s="449"/>
      <c r="BC188" s="447"/>
      <c r="BD188" s="448"/>
      <c r="BE188" s="448"/>
      <c r="BF188" s="449"/>
      <c r="BG188" s="447"/>
      <c r="BH188" s="448"/>
      <c r="BI188" s="448"/>
      <c r="BJ188" s="449"/>
      <c r="BK188" s="447"/>
      <c r="BL188" s="448"/>
      <c r="BM188" s="448"/>
      <c r="BN188" s="449"/>
      <c r="BO188" s="480" t="str">
        <f t="shared" si="164"/>
        <v>n.é.</v>
      </c>
      <c r="BP188" s="481"/>
    </row>
    <row r="189" spans="1:68" ht="20.100000000000001" hidden="1" customHeight="1">
      <c r="A189" s="554" t="s">
        <v>576</v>
      </c>
      <c r="B189" s="556"/>
      <c r="C189" s="461" t="s">
        <v>577</v>
      </c>
      <c r="D189" s="462"/>
      <c r="E189" s="462"/>
      <c r="F189" s="462"/>
      <c r="G189" s="462"/>
      <c r="H189" s="462"/>
      <c r="I189" s="462"/>
      <c r="J189" s="462"/>
      <c r="K189" s="462"/>
      <c r="L189" s="462"/>
      <c r="M189" s="462"/>
      <c r="N189" s="462"/>
      <c r="O189" s="462"/>
      <c r="P189" s="462"/>
      <c r="Q189" s="462"/>
      <c r="R189" s="462"/>
      <c r="S189" s="462"/>
      <c r="T189" s="462"/>
      <c r="U189" s="462"/>
      <c r="V189" s="462"/>
      <c r="W189" s="462"/>
      <c r="X189" s="462"/>
      <c r="Y189" s="462"/>
      <c r="Z189" s="462"/>
      <c r="AA189" s="462"/>
      <c r="AB189" s="463"/>
      <c r="AC189" s="540" t="s">
        <v>578</v>
      </c>
      <c r="AD189" s="541"/>
      <c r="AE189" s="447"/>
      <c r="AF189" s="448"/>
      <c r="AG189" s="448"/>
      <c r="AH189" s="449"/>
      <c r="AI189" s="447"/>
      <c r="AJ189" s="448"/>
      <c r="AK189" s="448"/>
      <c r="AL189" s="449"/>
      <c r="AM189" s="447"/>
      <c r="AN189" s="448"/>
      <c r="AO189" s="448"/>
      <c r="AP189" s="449"/>
      <c r="AQ189" s="447"/>
      <c r="AR189" s="448"/>
      <c r="AS189" s="448"/>
      <c r="AT189" s="449"/>
      <c r="AU189" s="447"/>
      <c r="AV189" s="448"/>
      <c r="AW189" s="448"/>
      <c r="AX189" s="449"/>
      <c r="AY189" s="447"/>
      <c r="AZ189" s="448"/>
      <c r="BA189" s="448"/>
      <c r="BB189" s="449"/>
      <c r="BC189" s="447"/>
      <c r="BD189" s="448"/>
      <c r="BE189" s="448"/>
      <c r="BF189" s="449"/>
      <c r="BG189" s="447"/>
      <c r="BH189" s="448"/>
      <c r="BI189" s="448"/>
      <c r="BJ189" s="449"/>
      <c r="BK189" s="447"/>
      <c r="BL189" s="448"/>
      <c r="BM189" s="448"/>
      <c r="BN189" s="449"/>
      <c r="BO189" s="480" t="str">
        <f t="shared" si="164"/>
        <v>n.é.</v>
      </c>
      <c r="BP189" s="481"/>
    </row>
    <row r="190" spans="1:68" ht="20.100000000000001" hidden="1" customHeight="1">
      <c r="A190" s="554" t="s">
        <v>579</v>
      </c>
      <c r="B190" s="556"/>
      <c r="C190" s="461" t="s">
        <v>580</v>
      </c>
      <c r="D190" s="462"/>
      <c r="E190" s="462"/>
      <c r="F190" s="462"/>
      <c r="G190" s="462"/>
      <c r="H190" s="462"/>
      <c r="I190" s="462"/>
      <c r="J190" s="462"/>
      <c r="K190" s="462"/>
      <c r="L190" s="462"/>
      <c r="M190" s="462"/>
      <c r="N190" s="462"/>
      <c r="O190" s="462"/>
      <c r="P190" s="462"/>
      <c r="Q190" s="462"/>
      <c r="R190" s="462"/>
      <c r="S190" s="462"/>
      <c r="T190" s="462"/>
      <c r="U190" s="462"/>
      <c r="V190" s="462"/>
      <c r="W190" s="462"/>
      <c r="X190" s="462"/>
      <c r="Y190" s="462"/>
      <c r="Z190" s="462"/>
      <c r="AA190" s="462"/>
      <c r="AB190" s="463"/>
      <c r="AC190" s="540" t="s">
        <v>581</v>
      </c>
      <c r="AD190" s="541"/>
      <c r="AE190" s="447"/>
      <c r="AF190" s="448"/>
      <c r="AG190" s="448"/>
      <c r="AH190" s="449"/>
      <c r="AI190" s="447"/>
      <c r="AJ190" s="448"/>
      <c r="AK190" s="448"/>
      <c r="AL190" s="449"/>
      <c r="AM190" s="447"/>
      <c r="AN190" s="448"/>
      <c r="AO190" s="448"/>
      <c r="AP190" s="449"/>
      <c r="AQ190" s="447"/>
      <c r="AR190" s="448"/>
      <c r="AS190" s="448"/>
      <c r="AT190" s="449"/>
      <c r="AU190" s="447"/>
      <c r="AV190" s="448"/>
      <c r="AW190" s="448"/>
      <c r="AX190" s="449"/>
      <c r="AY190" s="447"/>
      <c r="AZ190" s="448"/>
      <c r="BA190" s="448"/>
      <c r="BB190" s="449"/>
      <c r="BC190" s="447"/>
      <c r="BD190" s="448"/>
      <c r="BE190" s="448"/>
      <c r="BF190" s="449"/>
      <c r="BG190" s="447"/>
      <c r="BH190" s="448"/>
      <c r="BI190" s="448"/>
      <c r="BJ190" s="449"/>
      <c r="BK190" s="447"/>
      <c r="BL190" s="448"/>
      <c r="BM190" s="448"/>
      <c r="BN190" s="449"/>
      <c r="BO190" s="480" t="str">
        <f t="shared" si="164"/>
        <v>n.é.</v>
      </c>
      <c r="BP190" s="481"/>
    </row>
    <row r="191" spans="1:68" ht="20.100000000000001" hidden="1" customHeight="1">
      <c r="A191" s="554" t="s">
        <v>582</v>
      </c>
      <c r="B191" s="556"/>
      <c r="C191" s="461" t="s">
        <v>583</v>
      </c>
      <c r="D191" s="462"/>
      <c r="E191" s="462"/>
      <c r="F191" s="462"/>
      <c r="G191" s="462"/>
      <c r="H191" s="462"/>
      <c r="I191" s="462"/>
      <c r="J191" s="462"/>
      <c r="K191" s="462"/>
      <c r="L191" s="462"/>
      <c r="M191" s="462"/>
      <c r="N191" s="462"/>
      <c r="O191" s="462"/>
      <c r="P191" s="462"/>
      <c r="Q191" s="462"/>
      <c r="R191" s="462"/>
      <c r="S191" s="462"/>
      <c r="T191" s="462"/>
      <c r="U191" s="462"/>
      <c r="V191" s="462"/>
      <c r="W191" s="462"/>
      <c r="X191" s="462"/>
      <c r="Y191" s="462"/>
      <c r="Z191" s="462"/>
      <c r="AA191" s="462"/>
      <c r="AB191" s="463"/>
      <c r="AC191" s="540" t="s">
        <v>584</v>
      </c>
      <c r="AD191" s="541"/>
      <c r="AE191" s="447"/>
      <c r="AF191" s="448"/>
      <c r="AG191" s="448"/>
      <c r="AH191" s="449"/>
      <c r="AI191" s="447"/>
      <c r="AJ191" s="448"/>
      <c r="AK191" s="448"/>
      <c r="AL191" s="449"/>
      <c r="AM191" s="447"/>
      <c r="AN191" s="448"/>
      <c r="AO191" s="448"/>
      <c r="AP191" s="449"/>
      <c r="AQ191" s="447"/>
      <c r="AR191" s="448"/>
      <c r="AS191" s="448"/>
      <c r="AT191" s="449"/>
      <c r="AU191" s="447"/>
      <c r="AV191" s="448"/>
      <c r="AW191" s="448"/>
      <c r="AX191" s="449"/>
      <c r="AY191" s="447"/>
      <c r="AZ191" s="448"/>
      <c r="BA191" s="448"/>
      <c r="BB191" s="449"/>
      <c r="BC191" s="447"/>
      <c r="BD191" s="448"/>
      <c r="BE191" s="448"/>
      <c r="BF191" s="449"/>
      <c r="BG191" s="447"/>
      <c r="BH191" s="448"/>
      <c r="BI191" s="448"/>
      <c r="BJ191" s="449"/>
      <c r="BK191" s="447"/>
      <c r="BL191" s="448"/>
      <c r="BM191" s="448"/>
      <c r="BN191" s="449"/>
      <c r="BO191" s="480" t="str">
        <f t="shared" si="164"/>
        <v>n.é.</v>
      </c>
      <c r="BP191" s="481"/>
    </row>
    <row r="192" spans="1:68" ht="20.100000000000001" hidden="1" customHeight="1">
      <c r="A192" s="554" t="s">
        <v>585</v>
      </c>
      <c r="B192" s="556"/>
      <c r="C192" s="461" t="s">
        <v>586</v>
      </c>
      <c r="D192" s="462"/>
      <c r="E192" s="462"/>
      <c r="F192" s="462"/>
      <c r="G192" s="462"/>
      <c r="H192" s="462"/>
      <c r="I192" s="462"/>
      <c r="J192" s="462"/>
      <c r="K192" s="462"/>
      <c r="L192" s="462"/>
      <c r="M192" s="462"/>
      <c r="N192" s="462"/>
      <c r="O192" s="462"/>
      <c r="P192" s="462"/>
      <c r="Q192" s="462"/>
      <c r="R192" s="462"/>
      <c r="S192" s="462"/>
      <c r="T192" s="462"/>
      <c r="U192" s="462"/>
      <c r="V192" s="462"/>
      <c r="W192" s="462"/>
      <c r="X192" s="462"/>
      <c r="Y192" s="462"/>
      <c r="Z192" s="462"/>
      <c r="AA192" s="462"/>
      <c r="AB192" s="463"/>
      <c r="AC192" s="540" t="s">
        <v>587</v>
      </c>
      <c r="AD192" s="541"/>
      <c r="AE192" s="447"/>
      <c r="AF192" s="448"/>
      <c r="AG192" s="448"/>
      <c r="AH192" s="449"/>
      <c r="AI192" s="447"/>
      <c r="AJ192" s="448"/>
      <c r="AK192" s="448"/>
      <c r="AL192" s="449"/>
      <c r="AM192" s="447"/>
      <c r="AN192" s="448"/>
      <c r="AO192" s="448"/>
      <c r="AP192" s="449"/>
      <c r="AQ192" s="447"/>
      <c r="AR192" s="448"/>
      <c r="AS192" s="448"/>
      <c r="AT192" s="449"/>
      <c r="AU192" s="447"/>
      <c r="AV192" s="448"/>
      <c r="AW192" s="448"/>
      <c r="AX192" s="449"/>
      <c r="AY192" s="447"/>
      <c r="AZ192" s="448"/>
      <c r="BA192" s="448"/>
      <c r="BB192" s="449"/>
      <c r="BC192" s="447"/>
      <c r="BD192" s="448"/>
      <c r="BE192" s="448"/>
      <c r="BF192" s="449"/>
      <c r="BG192" s="447"/>
      <c r="BH192" s="448"/>
      <c r="BI192" s="448"/>
      <c r="BJ192" s="449"/>
      <c r="BK192" s="447"/>
      <c r="BL192" s="448"/>
      <c r="BM192" s="448"/>
      <c r="BN192" s="449"/>
      <c r="BO192" s="480" t="str">
        <f t="shared" si="164"/>
        <v>n.é.</v>
      </c>
      <c r="BP192" s="481"/>
    </row>
    <row r="193" spans="1:68" ht="20.100000000000001" hidden="1" customHeight="1">
      <c r="A193" s="554" t="s">
        <v>588</v>
      </c>
      <c r="B193" s="556"/>
      <c r="C193" s="461" t="s">
        <v>589</v>
      </c>
      <c r="D193" s="462"/>
      <c r="E193" s="462"/>
      <c r="F193" s="462"/>
      <c r="G193" s="462"/>
      <c r="H193" s="462"/>
      <c r="I193" s="462"/>
      <c r="J193" s="462"/>
      <c r="K193" s="462"/>
      <c r="L193" s="462"/>
      <c r="M193" s="462"/>
      <c r="N193" s="462"/>
      <c r="O193" s="462"/>
      <c r="P193" s="462"/>
      <c r="Q193" s="462"/>
      <c r="R193" s="462"/>
      <c r="S193" s="462"/>
      <c r="T193" s="462"/>
      <c r="U193" s="462"/>
      <c r="V193" s="462"/>
      <c r="W193" s="462"/>
      <c r="X193" s="462"/>
      <c r="Y193" s="462"/>
      <c r="Z193" s="462"/>
      <c r="AA193" s="462"/>
      <c r="AB193" s="463"/>
      <c r="AC193" s="540" t="s">
        <v>590</v>
      </c>
      <c r="AD193" s="541"/>
      <c r="AE193" s="447"/>
      <c r="AF193" s="448"/>
      <c r="AG193" s="448"/>
      <c r="AH193" s="449"/>
      <c r="AI193" s="447"/>
      <c r="AJ193" s="448"/>
      <c r="AK193" s="448"/>
      <c r="AL193" s="449"/>
      <c r="AM193" s="447"/>
      <c r="AN193" s="448"/>
      <c r="AO193" s="448"/>
      <c r="AP193" s="449"/>
      <c r="AQ193" s="447"/>
      <c r="AR193" s="448"/>
      <c r="AS193" s="448"/>
      <c r="AT193" s="449"/>
      <c r="AU193" s="447"/>
      <c r="AV193" s="448"/>
      <c r="AW193" s="448"/>
      <c r="AX193" s="449"/>
      <c r="AY193" s="447"/>
      <c r="AZ193" s="448"/>
      <c r="BA193" s="448"/>
      <c r="BB193" s="449"/>
      <c r="BC193" s="447"/>
      <c r="BD193" s="448"/>
      <c r="BE193" s="448"/>
      <c r="BF193" s="449"/>
      <c r="BG193" s="447"/>
      <c r="BH193" s="448"/>
      <c r="BI193" s="448"/>
      <c r="BJ193" s="449"/>
      <c r="BK193" s="447"/>
      <c r="BL193" s="448"/>
      <c r="BM193" s="448"/>
      <c r="BN193" s="449"/>
      <c r="BO193" s="480" t="str">
        <f t="shared" si="164"/>
        <v>n.é.</v>
      </c>
      <c r="BP193" s="481"/>
    </row>
    <row r="194" spans="1:68" ht="20.100000000000001" hidden="1" customHeight="1">
      <c r="A194" s="554" t="s">
        <v>591</v>
      </c>
      <c r="B194" s="556"/>
      <c r="C194" s="461" t="s">
        <v>592</v>
      </c>
      <c r="D194" s="462"/>
      <c r="E194" s="462"/>
      <c r="F194" s="462"/>
      <c r="G194" s="462"/>
      <c r="H194" s="462"/>
      <c r="I194" s="462"/>
      <c r="J194" s="462"/>
      <c r="K194" s="462"/>
      <c r="L194" s="462"/>
      <c r="M194" s="462"/>
      <c r="N194" s="462"/>
      <c r="O194" s="462"/>
      <c r="P194" s="462"/>
      <c r="Q194" s="462"/>
      <c r="R194" s="462"/>
      <c r="S194" s="462"/>
      <c r="T194" s="462"/>
      <c r="U194" s="462"/>
      <c r="V194" s="462"/>
      <c r="W194" s="462"/>
      <c r="X194" s="462"/>
      <c r="Y194" s="462"/>
      <c r="Z194" s="462"/>
      <c r="AA194" s="462"/>
      <c r="AB194" s="463"/>
      <c r="AC194" s="540" t="s">
        <v>593</v>
      </c>
      <c r="AD194" s="541"/>
      <c r="AE194" s="447"/>
      <c r="AF194" s="448"/>
      <c r="AG194" s="448"/>
      <c r="AH194" s="449"/>
      <c r="AI194" s="447"/>
      <c r="AJ194" s="448"/>
      <c r="AK194" s="448"/>
      <c r="AL194" s="449"/>
      <c r="AM194" s="447"/>
      <c r="AN194" s="448"/>
      <c r="AO194" s="448"/>
      <c r="AP194" s="449"/>
      <c r="AQ194" s="447"/>
      <c r="AR194" s="448"/>
      <c r="AS194" s="448"/>
      <c r="AT194" s="449"/>
      <c r="AU194" s="447"/>
      <c r="AV194" s="448"/>
      <c r="AW194" s="448"/>
      <c r="AX194" s="449"/>
      <c r="AY194" s="447"/>
      <c r="AZ194" s="448"/>
      <c r="BA194" s="448"/>
      <c r="BB194" s="449"/>
      <c r="BC194" s="447"/>
      <c r="BD194" s="448"/>
      <c r="BE194" s="448"/>
      <c r="BF194" s="449"/>
      <c r="BG194" s="447"/>
      <c r="BH194" s="448"/>
      <c r="BI194" s="448"/>
      <c r="BJ194" s="449"/>
      <c r="BK194" s="447"/>
      <c r="BL194" s="448"/>
      <c r="BM194" s="448"/>
      <c r="BN194" s="449"/>
      <c r="BO194" s="480" t="str">
        <f t="shared" si="164"/>
        <v>n.é.</v>
      </c>
      <c r="BP194" s="481"/>
    </row>
    <row r="195" spans="1:68" ht="20.100000000000001" customHeight="1">
      <c r="A195" s="555" t="s">
        <v>594</v>
      </c>
      <c r="B195" s="563"/>
      <c r="C195" s="467" t="s">
        <v>595</v>
      </c>
      <c r="D195" s="468"/>
      <c r="E195" s="468"/>
      <c r="F195" s="468"/>
      <c r="G195" s="468"/>
      <c r="H195" s="468"/>
      <c r="I195" s="468"/>
      <c r="J195" s="468"/>
      <c r="K195" s="468"/>
      <c r="L195" s="468"/>
      <c r="M195" s="468"/>
      <c r="N195" s="468"/>
      <c r="O195" s="468"/>
      <c r="P195" s="468"/>
      <c r="Q195" s="468"/>
      <c r="R195" s="468"/>
      <c r="S195" s="468"/>
      <c r="T195" s="468"/>
      <c r="U195" s="468"/>
      <c r="V195" s="468"/>
      <c r="W195" s="468"/>
      <c r="X195" s="468"/>
      <c r="Y195" s="468"/>
      <c r="Z195" s="468"/>
      <c r="AA195" s="468"/>
      <c r="AB195" s="469"/>
      <c r="AC195" s="549" t="s">
        <v>596</v>
      </c>
      <c r="AD195" s="550"/>
      <c r="AE195" s="472">
        <f t="shared" si="163"/>
        <v>0</v>
      </c>
      <c r="AF195" s="473"/>
      <c r="AG195" s="473"/>
      <c r="AH195" s="474"/>
      <c r="AI195" s="472">
        <f t="shared" ref="AI195" si="199">SUM(AI186:AL194)</f>
        <v>0</v>
      </c>
      <c r="AJ195" s="473"/>
      <c r="AK195" s="473"/>
      <c r="AL195" s="474"/>
      <c r="AM195" s="472">
        <f t="shared" ref="AM195" si="200">SUM(AM186:AP194)</f>
        <v>0</v>
      </c>
      <c r="AN195" s="473"/>
      <c r="AO195" s="473"/>
      <c r="AP195" s="474"/>
      <c r="AQ195" s="472">
        <f t="shared" ref="AQ195" si="201">SUM(AQ186:AT194)</f>
        <v>0</v>
      </c>
      <c r="AR195" s="473"/>
      <c r="AS195" s="473"/>
      <c r="AT195" s="474"/>
      <c r="AU195" s="472">
        <f t="shared" ref="AU195" si="202">SUM(AU186:AX194)</f>
        <v>0</v>
      </c>
      <c r="AV195" s="473"/>
      <c r="AW195" s="473"/>
      <c r="AX195" s="474"/>
      <c r="AY195" s="472">
        <f t="shared" ref="AY195" si="203">SUM(AY186:BB194)</f>
        <v>0</v>
      </c>
      <c r="AZ195" s="473"/>
      <c r="BA195" s="473"/>
      <c r="BB195" s="474"/>
      <c r="BC195" s="472">
        <f t="shared" ref="BC195" si="204">SUM(BC186:BF194)</f>
        <v>0</v>
      </c>
      <c r="BD195" s="473"/>
      <c r="BE195" s="473"/>
      <c r="BF195" s="474"/>
      <c r="BG195" s="472">
        <f t="shared" ref="BG195" si="205">SUM(BG186:BJ194)</f>
        <v>0</v>
      </c>
      <c r="BH195" s="473"/>
      <c r="BI195" s="473"/>
      <c r="BJ195" s="474"/>
      <c r="BK195" s="472">
        <f t="shared" ref="BK195" si="206">SUM(BK186:BN194)</f>
        <v>0</v>
      </c>
      <c r="BL195" s="473"/>
      <c r="BM195" s="473"/>
      <c r="BN195" s="474"/>
      <c r="BO195" s="485" t="str">
        <f t="shared" si="164"/>
        <v>n.é.</v>
      </c>
      <c r="BP195" s="486"/>
    </row>
    <row r="196" spans="1:68" s="3" customFormat="1" ht="20.100000000000001" customHeight="1">
      <c r="A196" s="567" t="s">
        <v>597</v>
      </c>
      <c r="B196" s="568"/>
      <c r="C196" s="532" t="s">
        <v>598</v>
      </c>
      <c r="D196" s="533"/>
      <c r="E196" s="533"/>
      <c r="F196" s="533"/>
      <c r="G196" s="533"/>
      <c r="H196" s="533"/>
      <c r="I196" s="533"/>
      <c r="J196" s="533"/>
      <c r="K196" s="533"/>
      <c r="L196" s="533"/>
      <c r="M196" s="533"/>
      <c r="N196" s="533"/>
      <c r="O196" s="533"/>
      <c r="P196" s="533"/>
      <c r="Q196" s="533"/>
      <c r="R196" s="533"/>
      <c r="S196" s="533"/>
      <c r="T196" s="533"/>
      <c r="U196" s="533"/>
      <c r="V196" s="533"/>
      <c r="W196" s="533"/>
      <c r="X196" s="533"/>
      <c r="Y196" s="533"/>
      <c r="Z196" s="533"/>
      <c r="AA196" s="533"/>
      <c r="AB196" s="534"/>
      <c r="AC196" s="569" t="s">
        <v>599</v>
      </c>
      <c r="AD196" s="570"/>
      <c r="AE196" s="494">
        <f t="shared" si="163"/>
        <v>83388964</v>
      </c>
      <c r="AF196" s="495"/>
      <c r="AG196" s="495"/>
      <c r="AH196" s="496"/>
      <c r="AI196" s="494">
        <f>AI121+AI122+AI147+AI156+AI172+AI180+AI185+AI195</f>
        <v>46498164</v>
      </c>
      <c r="AJ196" s="495"/>
      <c r="AK196" s="495"/>
      <c r="AL196" s="496"/>
      <c r="AM196" s="494">
        <f>AM121+AM122+AM147+AM156+AM172+AM180+AM185+AM195</f>
        <v>36890800</v>
      </c>
      <c r="AN196" s="495"/>
      <c r="AO196" s="495"/>
      <c r="AP196" s="496"/>
      <c r="AQ196" s="494">
        <f>AQ121+AQ122+AQ147+AQ156+AQ172+AQ180+AQ185+AQ195</f>
        <v>92000327</v>
      </c>
      <c r="AR196" s="495"/>
      <c r="AS196" s="495"/>
      <c r="AT196" s="496"/>
      <c r="AU196" s="494">
        <f>AU121+AU122+AU147+AU156+AU172+AU180+AU185+AU195</f>
        <v>0</v>
      </c>
      <c r="AV196" s="495"/>
      <c r="AW196" s="495"/>
      <c r="AX196" s="496"/>
      <c r="AY196" s="494">
        <f>AY121+AY122+AY147+AY156+AY172+AY180+AY185+AY195</f>
        <v>0</v>
      </c>
      <c r="AZ196" s="495"/>
      <c r="BA196" s="495"/>
      <c r="BB196" s="496"/>
      <c r="BC196" s="494">
        <f>BC121+BC122+BC147+BC156+BC172+BC180+BC185+BC195</f>
        <v>0</v>
      </c>
      <c r="BD196" s="495"/>
      <c r="BE196" s="495"/>
      <c r="BF196" s="496"/>
      <c r="BG196" s="494">
        <f>BG121+BG122+BG147+BG156+BG172+BG180+BG185+BG195</f>
        <v>0</v>
      </c>
      <c r="BH196" s="495"/>
      <c r="BI196" s="495"/>
      <c r="BJ196" s="496"/>
      <c r="BK196" s="494">
        <f>BK121+BK122+BK147+BK156+BK172+BK180+BK185+BK195</f>
        <v>79142357</v>
      </c>
      <c r="BL196" s="495"/>
      <c r="BM196" s="495"/>
      <c r="BN196" s="496"/>
      <c r="BO196" s="487">
        <f t="shared" si="164"/>
        <v>0.86023995327755742</v>
      </c>
      <c r="BP196" s="488"/>
    </row>
    <row r="197" spans="1:68" ht="20.100000000000001" hidden="1" customHeight="1">
      <c r="A197" s="554" t="s">
        <v>600</v>
      </c>
      <c r="B197" s="556"/>
      <c r="C197" s="461" t="s">
        <v>601</v>
      </c>
      <c r="D197" s="462"/>
      <c r="E197" s="462"/>
      <c r="F197" s="462"/>
      <c r="G197" s="462"/>
      <c r="H197" s="462"/>
      <c r="I197" s="462"/>
      <c r="J197" s="462"/>
      <c r="K197" s="462"/>
      <c r="L197" s="462"/>
      <c r="M197" s="462"/>
      <c r="N197" s="462"/>
      <c r="O197" s="462"/>
      <c r="P197" s="462"/>
      <c r="Q197" s="462"/>
      <c r="R197" s="462"/>
      <c r="S197" s="462"/>
      <c r="T197" s="462"/>
      <c r="U197" s="462"/>
      <c r="V197" s="462"/>
      <c r="W197" s="462"/>
      <c r="X197" s="462"/>
      <c r="Y197" s="462"/>
      <c r="Z197" s="462"/>
      <c r="AA197" s="462"/>
      <c r="AB197" s="463"/>
      <c r="AC197" s="492" t="s">
        <v>602</v>
      </c>
      <c r="AD197" s="493"/>
      <c r="AE197" s="447"/>
      <c r="AF197" s="448"/>
      <c r="AG197" s="448"/>
      <c r="AH197" s="449"/>
      <c r="AI197" s="447"/>
      <c r="AJ197" s="448"/>
      <c r="AK197" s="448"/>
      <c r="AL197" s="449"/>
      <c r="AM197" s="447"/>
      <c r="AN197" s="448"/>
      <c r="AO197" s="448"/>
      <c r="AP197" s="449"/>
      <c r="AQ197" s="447"/>
      <c r="AR197" s="448"/>
      <c r="AS197" s="448"/>
      <c r="AT197" s="449"/>
      <c r="AU197" s="447"/>
      <c r="AV197" s="448"/>
      <c r="AW197" s="448"/>
      <c r="AX197" s="449"/>
      <c r="AY197" s="447"/>
      <c r="AZ197" s="448"/>
      <c r="BA197" s="448"/>
      <c r="BB197" s="449"/>
      <c r="BC197" s="447"/>
      <c r="BD197" s="448"/>
      <c r="BE197" s="448"/>
      <c r="BF197" s="449"/>
      <c r="BG197" s="447"/>
      <c r="BH197" s="448"/>
      <c r="BI197" s="448"/>
      <c r="BJ197" s="449"/>
      <c r="BK197" s="447"/>
      <c r="BL197" s="448"/>
      <c r="BM197" s="448"/>
      <c r="BN197" s="449"/>
      <c r="BO197" s="485" t="str">
        <f t="shared" si="164"/>
        <v>n.é.</v>
      </c>
      <c r="BP197" s="486"/>
    </row>
    <row r="198" spans="1:68" ht="20.100000000000001" hidden="1" customHeight="1">
      <c r="A198" s="554" t="s">
        <v>603</v>
      </c>
      <c r="B198" s="556"/>
      <c r="C198" s="461" t="s">
        <v>604</v>
      </c>
      <c r="D198" s="462"/>
      <c r="E198" s="462"/>
      <c r="F198" s="462"/>
      <c r="G198" s="462"/>
      <c r="H198" s="462"/>
      <c r="I198" s="462"/>
      <c r="J198" s="462"/>
      <c r="K198" s="462"/>
      <c r="L198" s="462"/>
      <c r="M198" s="462"/>
      <c r="N198" s="462"/>
      <c r="O198" s="462"/>
      <c r="P198" s="462"/>
      <c r="Q198" s="462"/>
      <c r="R198" s="462"/>
      <c r="S198" s="462"/>
      <c r="T198" s="462"/>
      <c r="U198" s="462"/>
      <c r="V198" s="462"/>
      <c r="W198" s="462"/>
      <c r="X198" s="462"/>
      <c r="Y198" s="462"/>
      <c r="Z198" s="462"/>
      <c r="AA198" s="462"/>
      <c r="AB198" s="463"/>
      <c r="AC198" s="492" t="s">
        <v>605</v>
      </c>
      <c r="AD198" s="493"/>
      <c r="AE198" s="447"/>
      <c r="AF198" s="448"/>
      <c r="AG198" s="448"/>
      <c r="AH198" s="449"/>
      <c r="AI198" s="447"/>
      <c r="AJ198" s="448"/>
      <c r="AK198" s="448"/>
      <c r="AL198" s="449"/>
      <c r="AM198" s="447"/>
      <c r="AN198" s="448"/>
      <c r="AO198" s="448"/>
      <c r="AP198" s="449"/>
      <c r="AQ198" s="447"/>
      <c r="AR198" s="448"/>
      <c r="AS198" s="448"/>
      <c r="AT198" s="449"/>
      <c r="AU198" s="447"/>
      <c r="AV198" s="448"/>
      <c r="AW198" s="448"/>
      <c r="AX198" s="449"/>
      <c r="AY198" s="447"/>
      <c r="AZ198" s="448"/>
      <c r="BA198" s="448"/>
      <c r="BB198" s="449"/>
      <c r="BC198" s="447"/>
      <c r="BD198" s="448"/>
      <c r="BE198" s="448"/>
      <c r="BF198" s="449"/>
      <c r="BG198" s="447"/>
      <c r="BH198" s="448"/>
      <c r="BI198" s="448"/>
      <c r="BJ198" s="449"/>
      <c r="BK198" s="447"/>
      <c r="BL198" s="448"/>
      <c r="BM198" s="448"/>
      <c r="BN198" s="449"/>
      <c r="BO198" s="485" t="str">
        <f t="shared" si="164"/>
        <v>n.é.</v>
      </c>
      <c r="BP198" s="486"/>
    </row>
    <row r="199" spans="1:68" ht="20.100000000000001" hidden="1" customHeight="1">
      <c r="A199" s="554" t="s">
        <v>606</v>
      </c>
      <c r="B199" s="556"/>
      <c r="C199" s="461" t="s">
        <v>607</v>
      </c>
      <c r="D199" s="462"/>
      <c r="E199" s="462"/>
      <c r="F199" s="462"/>
      <c r="G199" s="462"/>
      <c r="H199" s="462"/>
      <c r="I199" s="462"/>
      <c r="J199" s="462"/>
      <c r="K199" s="462"/>
      <c r="L199" s="462"/>
      <c r="M199" s="462"/>
      <c r="N199" s="462"/>
      <c r="O199" s="462"/>
      <c r="P199" s="462"/>
      <c r="Q199" s="462"/>
      <c r="R199" s="462"/>
      <c r="S199" s="462"/>
      <c r="T199" s="462"/>
      <c r="U199" s="462"/>
      <c r="V199" s="462"/>
      <c r="W199" s="462"/>
      <c r="X199" s="462"/>
      <c r="Y199" s="462"/>
      <c r="Z199" s="462"/>
      <c r="AA199" s="462"/>
      <c r="AB199" s="463"/>
      <c r="AC199" s="492" t="s">
        <v>608</v>
      </c>
      <c r="AD199" s="493"/>
      <c r="AE199" s="447"/>
      <c r="AF199" s="448"/>
      <c r="AG199" s="448"/>
      <c r="AH199" s="449"/>
      <c r="AI199" s="447"/>
      <c r="AJ199" s="448"/>
      <c r="AK199" s="448"/>
      <c r="AL199" s="449"/>
      <c r="AM199" s="447"/>
      <c r="AN199" s="448"/>
      <c r="AO199" s="448"/>
      <c r="AP199" s="449"/>
      <c r="AQ199" s="447"/>
      <c r="AR199" s="448"/>
      <c r="AS199" s="448"/>
      <c r="AT199" s="449"/>
      <c r="AU199" s="447"/>
      <c r="AV199" s="448"/>
      <c r="AW199" s="448"/>
      <c r="AX199" s="449"/>
      <c r="AY199" s="447"/>
      <c r="AZ199" s="448"/>
      <c r="BA199" s="448"/>
      <c r="BB199" s="449"/>
      <c r="BC199" s="447"/>
      <c r="BD199" s="448"/>
      <c r="BE199" s="448"/>
      <c r="BF199" s="449"/>
      <c r="BG199" s="447"/>
      <c r="BH199" s="448"/>
      <c r="BI199" s="448"/>
      <c r="BJ199" s="449"/>
      <c r="BK199" s="447"/>
      <c r="BL199" s="448"/>
      <c r="BM199" s="448"/>
      <c r="BN199" s="449"/>
      <c r="BO199" s="485" t="str">
        <f t="shared" si="164"/>
        <v>n.é.</v>
      </c>
      <c r="BP199" s="486"/>
    </row>
    <row r="200" spans="1:68" ht="20.100000000000001" customHeight="1">
      <c r="A200" s="555" t="s">
        <v>609</v>
      </c>
      <c r="B200" s="563"/>
      <c r="C200" s="467" t="s">
        <v>610</v>
      </c>
      <c r="D200" s="468"/>
      <c r="E200" s="468"/>
      <c r="F200" s="468"/>
      <c r="G200" s="468"/>
      <c r="H200" s="468"/>
      <c r="I200" s="468"/>
      <c r="J200" s="468"/>
      <c r="K200" s="468"/>
      <c r="L200" s="468"/>
      <c r="M200" s="468"/>
      <c r="N200" s="468"/>
      <c r="O200" s="468"/>
      <c r="P200" s="468"/>
      <c r="Q200" s="468"/>
      <c r="R200" s="468"/>
      <c r="S200" s="468"/>
      <c r="T200" s="468"/>
      <c r="U200" s="468"/>
      <c r="V200" s="468"/>
      <c r="W200" s="468"/>
      <c r="X200" s="468"/>
      <c r="Y200" s="468"/>
      <c r="Z200" s="468"/>
      <c r="AA200" s="468"/>
      <c r="AB200" s="469"/>
      <c r="AC200" s="507" t="s">
        <v>611</v>
      </c>
      <c r="AD200" s="508"/>
      <c r="AE200" s="472">
        <f t="shared" si="163"/>
        <v>0</v>
      </c>
      <c r="AF200" s="473"/>
      <c r="AG200" s="473"/>
      <c r="AH200" s="474"/>
      <c r="AI200" s="571">
        <f t="shared" ref="AI200" si="207">SUM(AI197:AL199)</f>
        <v>0</v>
      </c>
      <c r="AJ200" s="571"/>
      <c r="AK200" s="571"/>
      <c r="AL200" s="571"/>
      <c r="AM200" s="571">
        <f t="shared" ref="AM200" si="208">SUM(AM197:AP199)</f>
        <v>0</v>
      </c>
      <c r="AN200" s="571"/>
      <c r="AO200" s="571"/>
      <c r="AP200" s="571"/>
      <c r="AQ200" s="571">
        <f t="shared" ref="AQ200" si="209">SUM(AQ197:AT199)</f>
        <v>0</v>
      </c>
      <c r="AR200" s="571"/>
      <c r="AS200" s="571"/>
      <c r="AT200" s="571"/>
      <c r="AU200" s="571">
        <f t="shared" ref="AU200" si="210">SUM(AU197:AX199)</f>
        <v>0</v>
      </c>
      <c r="AV200" s="571"/>
      <c r="AW200" s="571"/>
      <c r="AX200" s="571"/>
      <c r="AY200" s="571">
        <f t="shared" ref="AY200" si="211">SUM(AY197:BB199)</f>
        <v>0</v>
      </c>
      <c r="AZ200" s="571"/>
      <c r="BA200" s="571"/>
      <c r="BB200" s="571"/>
      <c r="BC200" s="571">
        <f t="shared" ref="BC200" si="212">SUM(BC197:BF199)</f>
        <v>0</v>
      </c>
      <c r="BD200" s="571"/>
      <c r="BE200" s="571"/>
      <c r="BF200" s="571"/>
      <c r="BG200" s="571">
        <f t="shared" ref="BG200" si="213">SUM(BG197:BJ199)</f>
        <v>0</v>
      </c>
      <c r="BH200" s="571"/>
      <c r="BI200" s="571"/>
      <c r="BJ200" s="571"/>
      <c r="BK200" s="571">
        <f t="shared" ref="BK200" si="214">SUM(BK197:BN199)</f>
        <v>0</v>
      </c>
      <c r="BL200" s="571"/>
      <c r="BM200" s="571"/>
      <c r="BN200" s="571"/>
      <c r="BO200" s="485" t="str">
        <f t="shared" si="164"/>
        <v>n.é.</v>
      </c>
      <c r="BP200" s="486"/>
    </row>
    <row r="201" spans="1:68" ht="20.100000000000001" hidden="1" customHeight="1">
      <c r="A201" s="554" t="s">
        <v>612</v>
      </c>
      <c r="B201" s="556"/>
      <c r="C201" s="489" t="s">
        <v>613</v>
      </c>
      <c r="D201" s="490"/>
      <c r="E201" s="490"/>
      <c r="F201" s="490"/>
      <c r="G201" s="490"/>
      <c r="H201" s="490"/>
      <c r="I201" s="490"/>
      <c r="J201" s="490"/>
      <c r="K201" s="490"/>
      <c r="L201" s="490"/>
      <c r="M201" s="490"/>
      <c r="N201" s="490"/>
      <c r="O201" s="490"/>
      <c r="P201" s="490"/>
      <c r="Q201" s="490"/>
      <c r="R201" s="490"/>
      <c r="S201" s="490"/>
      <c r="T201" s="490"/>
      <c r="U201" s="490"/>
      <c r="V201" s="490"/>
      <c r="W201" s="490"/>
      <c r="X201" s="490"/>
      <c r="Y201" s="490"/>
      <c r="Z201" s="490"/>
      <c r="AA201" s="490"/>
      <c r="AB201" s="491"/>
      <c r="AC201" s="492" t="s">
        <v>614</v>
      </c>
      <c r="AD201" s="493"/>
      <c r="AE201" s="447"/>
      <c r="AF201" s="448"/>
      <c r="AG201" s="448"/>
      <c r="AH201" s="449"/>
      <c r="AI201" s="447"/>
      <c r="AJ201" s="448"/>
      <c r="AK201" s="448"/>
      <c r="AL201" s="449"/>
      <c r="AM201" s="447"/>
      <c r="AN201" s="448"/>
      <c r="AO201" s="448"/>
      <c r="AP201" s="449"/>
      <c r="AQ201" s="447"/>
      <c r="AR201" s="448"/>
      <c r="AS201" s="448"/>
      <c r="AT201" s="449"/>
      <c r="AU201" s="447"/>
      <c r="AV201" s="448"/>
      <c r="AW201" s="448"/>
      <c r="AX201" s="449"/>
      <c r="AY201" s="447"/>
      <c r="AZ201" s="448"/>
      <c r="BA201" s="448"/>
      <c r="BB201" s="449"/>
      <c r="BC201" s="447"/>
      <c r="BD201" s="448"/>
      <c r="BE201" s="448"/>
      <c r="BF201" s="449"/>
      <c r="BG201" s="447"/>
      <c r="BH201" s="448"/>
      <c r="BI201" s="448"/>
      <c r="BJ201" s="449"/>
      <c r="BK201" s="447"/>
      <c r="BL201" s="448"/>
      <c r="BM201" s="448"/>
      <c r="BN201" s="449"/>
      <c r="BO201" s="485" t="str">
        <f t="shared" si="164"/>
        <v>n.é.</v>
      </c>
      <c r="BP201" s="486"/>
    </row>
    <row r="202" spans="1:68" ht="20.100000000000001" hidden="1" customHeight="1">
      <c r="A202" s="554" t="s">
        <v>615</v>
      </c>
      <c r="B202" s="556"/>
      <c r="C202" s="461" t="s">
        <v>616</v>
      </c>
      <c r="D202" s="462"/>
      <c r="E202" s="462"/>
      <c r="F202" s="462"/>
      <c r="G202" s="462"/>
      <c r="H202" s="462"/>
      <c r="I202" s="462"/>
      <c r="J202" s="462"/>
      <c r="K202" s="462"/>
      <c r="L202" s="462"/>
      <c r="M202" s="462"/>
      <c r="N202" s="462"/>
      <c r="O202" s="462"/>
      <c r="P202" s="462"/>
      <c r="Q202" s="462"/>
      <c r="R202" s="462"/>
      <c r="S202" s="462"/>
      <c r="T202" s="462"/>
      <c r="U202" s="462"/>
      <c r="V202" s="462"/>
      <c r="W202" s="462"/>
      <c r="X202" s="462"/>
      <c r="Y202" s="462"/>
      <c r="Z202" s="462"/>
      <c r="AA202" s="462"/>
      <c r="AB202" s="463"/>
      <c r="AC202" s="492" t="s">
        <v>617</v>
      </c>
      <c r="AD202" s="493"/>
      <c r="AE202" s="447"/>
      <c r="AF202" s="448"/>
      <c r="AG202" s="448"/>
      <c r="AH202" s="449"/>
      <c r="AI202" s="447"/>
      <c r="AJ202" s="448"/>
      <c r="AK202" s="448"/>
      <c r="AL202" s="449"/>
      <c r="AM202" s="447"/>
      <c r="AN202" s="448"/>
      <c r="AO202" s="448"/>
      <c r="AP202" s="449"/>
      <c r="AQ202" s="447"/>
      <c r="AR202" s="448"/>
      <c r="AS202" s="448"/>
      <c r="AT202" s="449"/>
      <c r="AU202" s="447"/>
      <c r="AV202" s="448"/>
      <c r="AW202" s="448"/>
      <c r="AX202" s="449"/>
      <c r="AY202" s="447"/>
      <c r="AZ202" s="448"/>
      <c r="BA202" s="448"/>
      <c r="BB202" s="449"/>
      <c r="BC202" s="447"/>
      <c r="BD202" s="448"/>
      <c r="BE202" s="448"/>
      <c r="BF202" s="449"/>
      <c r="BG202" s="447"/>
      <c r="BH202" s="448"/>
      <c r="BI202" s="448"/>
      <c r="BJ202" s="449"/>
      <c r="BK202" s="447"/>
      <c r="BL202" s="448"/>
      <c r="BM202" s="448"/>
      <c r="BN202" s="449"/>
      <c r="BO202" s="485" t="str">
        <f t="shared" si="164"/>
        <v>n.é.</v>
      </c>
      <c r="BP202" s="486"/>
    </row>
    <row r="203" spans="1:68" ht="20.100000000000001" hidden="1" customHeight="1">
      <c r="A203" s="554" t="s">
        <v>618</v>
      </c>
      <c r="B203" s="556"/>
      <c r="C203" s="461" t="s">
        <v>619</v>
      </c>
      <c r="D203" s="462"/>
      <c r="E203" s="462"/>
      <c r="F203" s="462"/>
      <c r="G203" s="462"/>
      <c r="H203" s="462"/>
      <c r="I203" s="462"/>
      <c r="J203" s="462"/>
      <c r="K203" s="462"/>
      <c r="L203" s="462"/>
      <c r="M203" s="462"/>
      <c r="N203" s="462"/>
      <c r="O203" s="462"/>
      <c r="P203" s="462"/>
      <c r="Q203" s="462"/>
      <c r="R203" s="462"/>
      <c r="S203" s="462"/>
      <c r="T203" s="462"/>
      <c r="U203" s="462"/>
      <c r="V203" s="462"/>
      <c r="W203" s="462"/>
      <c r="X203" s="462"/>
      <c r="Y203" s="462"/>
      <c r="Z203" s="462"/>
      <c r="AA203" s="462"/>
      <c r="AB203" s="463"/>
      <c r="AC203" s="492" t="s">
        <v>620</v>
      </c>
      <c r="AD203" s="493"/>
      <c r="AE203" s="447"/>
      <c r="AF203" s="448"/>
      <c r="AG203" s="448"/>
      <c r="AH203" s="449"/>
      <c r="AI203" s="447"/>
      <c r="AJ203" s="448"/>
      <c r="AK203" s="448"/>
      <c r="AL203" s="449"/>
      <c r="AM203" s="447"/>
      <c r="AN203" s="448"/>
      <c r="AO203" s="448"/>
      <c r="AP203" s="449"/>
      <c r="AQ203" s="447"/>
      <c r="AR203" s="448"/>
      <c r="AS203" s="448"/>
      <c r="AT203" s="449"/>
      <c r="AU203" s="447"/>
      <c r="AV203" s="448"/>
      <c r="AW203" s="448"/>
      <c r="AX203" s="449"/>
      <c r="AY203" s="447"/>
      <c r="AZ203" s="448"/>
      <c r="BA203" s="448"/>
      <c r="BB203" s="449"/>
      <c r="BC203" s="447"/>
      <c r="BD203" s="448"/>
      <c r="BE203" s="448"/>
      <c r="BF203" s="449"/>
      <c r="BG203" s="447"/>
      <c r="BH203" s="448"/>
      <c r="BI203" s="448"/>
      <c r="BJ203" s="449"/>
      <c r="BK203" s="447"/>
      <c r="BL203" s="448"/>
      <c r="BM203" s="448"/>
      <c r="BN203" s="449"/>
      <c r="BO203" s="485" t="str">
        <f t="shared" si="164"/>
        <v>n.é.</v>
      </c>
      <c r="BP203" s="486"/>
    </row>
    <row r="204" spans="1:68" ht="20.100000000000001" hidden="1" customHeight="1">
      <c r="A204" s="554" t="s">
        <v>621</v>
      </c>
      <c r="B204" s="556"/>
      <c r="C204" s="461" t="s">
        <v>622</v>
      </c>
      <c r="D204" s="462"/>
      <c r="E204" s="462"/>
      <c r="F204" s="462"/>
      <c r="G204" s="462"/>
      <c r="H204" s="462"/>
      <c r="I204" s="462"/>
      <c r="J204" s="462"/>
      <c r="K204" s="462"/>
      <c r="L204" s="462"/>
      <c r="M204" s="462"/>
      <c r="N204" s="462"/>
      <c r="O204" s="462"/>
      <c r="P204" s="462"/>
      <c r="Q204" s="462"/>
      <c r="R204" s="462"/>
      <c r="S204" s="462"/>
      <c r="T204" s="462"/>
      <c r="U204" s="462"/>
      <c r="V204" s="462"/>
      <c r="W204" s="462"/>
      <c r="X204" s="462"/>
      <c r="Y204" s="462"/>
      <c r="Z204" s="462"/>
      <c r="AA204" s="462"/>
      <c r="AB204" s="463"/>
      <c r="AC204" s="492" t="s">
        <v>623</v>
      </c>
      <c r="AD204" s="493"/>
      <c r="AE204" s="447"/>
      <c r="AF204" s="448"/>
      <c r="AG204" s="448"/>
      <c r="AH204" s="449"/>
      <c r="AI204" s="447"/>
      <c r="AJ204" s="448"/>
      <c r="AK204" s="448"/>
      <c r="AL204" s="449"/>
      <c r="AM204" s="447"/>
      <c r="AN204" s="448"/>
      <c r="AO204" s="448"/>
      <c r="AP204" s="449"/>
      <c r="AQ204" s="447"/>
      <c r="AR204" s="448"/>
      <c r="AS204" s="448"/>
      <c r="AT204" s="449"/>
      <c r="AU204" s="447"/>
      <c r="AV204" s="448"/>
      <c r="AW204" s="448"/>
      <c r="AX204" s="449"/>
      <c r="AY204" s="447"/>
      <c r="AZ204" s="448"/>
      <c r="BA204" s="448"/>
      <c r="BB204" s="449"/>
      <c r="BC204" s="447"/>
      <c r="BD204" s="448"/>
      <c r="BE204" s="448"/>
      <c r="BF204" s="449"/>
      <c r="BG204" s="447"/>
      <c r="BH204" s="448"/>
      <c r="BI204" s="448"/>
      <c r="BJ204" s="449"/>
      <c r="BK204" s="447"/>
      <c r="BL204" s="448"/>
      <c r="BM204" s="448"/>
      <c r="BN204" s="449"/>
      <c r="BO204" s="485" t="str">
        <f t="shared" si="164"/>
        <v>n.é.</v>
      </c>
      <c r="BP204" s="486"/>
    </row>
    <row r="205" spans="1:68" ht="20.100000000000001" hidden="1" customHeight="1">
      <c r="A205" s="554" t="s">
        <v>624</v>
      </c>
      <c r="B205" s="556"/>
      <c r="C205" s="461" t="s">
        <v>625</v>
      </c>
      <c r="D205" s="462"/>
      <c r="E205" s="462"/>
      <c r="F205" s="462"/>
      <c r="G205" s="462"/>
      <c r="H205" s="462"/>
      <c r="I205" s="462"/>
      <c r="J205" s="462"/>
      <c r="K205" s="462"/>
      <c r="L205" s="462"/>
      <c r="M205" s="462"/>
      <c r="N205" s="462"/>
      <c r="O205" s="462"/>
      <c r="P205" s="462"/>
      <c r="Q205" s="462"/>
      <c r="R205" s="462"/>
      <c r="S205" s="462"/>
      <c r="T205" s="462"/>
      <c r="U205" s="462"/>
      <c r="V205" s="462"/>
      <c r="W205" s="462"/>
      <c r="X205" s="462"/>
      <c r="Y205" s="462"/>
      <c r="Z205" s="462"/>
      <c r="AA205" s="462"/>
      <c r="AB205" s="463"/>
      <c r="AC205" s="492" t="s">
        <v>626</v>
      </c>
      <c r="AD205" s="493"/>
      <c r="AE205" s="447"/>
      <c r="AF205" s="448"/>
      <c r="AG205" s="448"/>
      <c r="AH205" s="449"/>
      <c r="AI205" s="447"/>
      <c r="AJ205" s="448"/>
      <c r="AK205" s="448"/>
      <c r="AL205" s="449"/>
      <c r="AM205" s="447"/>
      <c r="AN205" s="448"/>
      <c r="AO205" s="448"/>
      <c r="AP205" s="449"/>
      <c r="AQ205" s="447"/>
      <c r="AR205" s="448"/>
      <c r="AS205" s="448"/>
      <c r="AT205" s="449"/>
      <c r="AU205" s="447"/>
      <c r="AV205" s="448"/>
      <c r="AW205" s="448"/>
      <c r="AX205" s="449"/>
      <c r="AY205" s="447"/>
      <c r="AZ205" s="448"/>
      <c r="BA205" s="448"/>
      <c r="BB205" s="449"/>
      <c r="BC205" s="447"/>
      <c r="BD205" s="448"/>
      <c r="BE205" s="448"/>
      <c r="BF205" s="449"/>
      <c r="BG205" s="447"/>
      <c r="BH205" s="448"/>
      <c r="BI205" s="448"/>
      <c r="BJ205" s="449"/>
      <c r="BK205" s="447"/>
      <c r="BL205" s="448"/>
      <c r="BM205" s="448"/>
      <c r="BN205" s="449"/>
      <c r="BO205" s="485" t="str">
        <f t="shared" si="164"/>
        <v>n.é.</v>
      </c>
      <c r="BP205" s="486"/>
    </row>
    <row r="206" spans="1:68" ht="20.100000000000001" customHeight="1">
      <c r="A206" s="555" t="s">
        <v>627</v>
      </c>
      <c r="B206" s="563"/>
      <c r="C206" s="509" t="s">
        <v>628</v>
      </c>
      <c r="D206" s="510"/>
      <c r="E206" s="510"/>
      <c r="F206" s="510"/>
      <c r="G206" s="510"/>
      <c r="H206" s="510"/>
      <c r="I206" s="510"/>
      <c r="J206" s="510"/>
      <c r="K206" s="510"/>
      <c r="L206" s="510"/>
      <c r="M206" s="510"/>
      <c r="N206" s="510"/>
      <c r="O206" s="510"/>
      <c r="P206" s="510"/>
      <c r="Q206" s="510"/>
      <c r="R206" s="510"/>
      <c r="S206" s="510"/>
      <c r="T206" s="510"/>
      <c r="U206" s="510"/>
      <c r="V206" s="510"/>
      <c r="W206" s="510"/>
      <c r="X206" s="510"/>
      <c r="Y206" s="510"/>
      <c r="Z206" s="510"/>
      <c r="AA206" s="510"/>
      <c r="AB206" s="511"/>
      <c r="AC206" s="507" t="s">
        <v>629</v>
      </c>
      <c r="AD206" s="508"/>
      <c r="AE206" s="472">
        <f t="shared" ref="AE206:AE226" si="215">AI206+AM206</f>
        <v>0</v>
      </c>
      <c r="AF206" s="473"/>
      <c r="AG206" s="473"/>
      <c r="AH206" s="474"/>
      <c r="AI206" s="571">
        <f t="shared" ref="AI206" si="216">SUM(AI201:AL205)</f>
        <v>0</v>
      </c>
      <c r="AJ206" s="571"/>
      <c r="AK206" s="571"/>
      <c r="AL206" s="571"/>
      <c r="AM206" s="571">
        <f t="shared" ref="AM206" si="217">SUM(AM201:AP205)</f>
        <v>0</v>
      </c>
      <c r="AN206" s="571"/>
      <c r="AO206" s="571"/>
      <c r="AP206" s="571"/>
      <c r="AQ206" s="571">
        <f t="shared" ref="AQ206" si="218">SUM(AQ201:AT205)</f>
        <v>0</v>
      </c>
      <c r="AR206" s="571"/>
      <c r="AS206" s="571"/>
      <c r="AT206" s="571"/>
      <c r="AU206" s="571">
        <f t="shared" ref="AU206" si="219">SUM(AU201:AX205)</f>
        <v>0</v>
      </c>
      <c r="AV206" s="571"/>
      <c r="AW206" s="571"/>
      <c r="AX206" s="571"/>
      <c r="AY206" s="571">
        <f t="shared" ref="AY206" si="220">SUM(AY201:BB205)</f>
        <v>0</v>
      </c>
      <c r="AZ206" s="571"/>
      <c r="BA206" s="571"/>
      <c r="BB206" s="571"/>
      <c r="BC206" s="571">
        <f t="shared" ref="BC206" si="221">SUM(BC201:BF205)</f>
        <v>0</v>
      </c>
      <c r="BD206" s="571"/>
      <c r="BE206" s="571"/>
      <c r="BF206" s="571"/>
      <c r="BG206" s="571">
        <f t="shared" ref="BG206" si="222">SUM(BG201:BJ205)</f>
        <v>0</v>
      </c>
      <c r="BH206" s="571"/>
      <c r="BI206" s="571"/>
      <c r="BJ206" s="571"/>
      <c r="BK206" s="571">
        <f t="shared" ref="BK206" si="223">SUM(BK201:BN205)</f>
        <v>0</v>
      </c>
      <c r="BL206" s="571"/>
      <c r="BM206" s="571"/>
      <c r="BN206" s="571"/>
      <c r="BO206" s="485" t="str">
        <f t="shared" si="164"/>
        <v>n.é.</v>
      </c>
      <c r="BP206" s="486"/>
    </row>
    <row r="207" spans="1:68" ht="20.100000000000001" hidden="1" customHeight="1">
      <c r="A207" s="554" t="s">
        <v>630</v>
      </c>
      <c r="B207" s="556"/>
      <c r="C207" s="489" t="s">
        <v>631</v>
      </c>
      <c r="D207" s="490"/>
      <c r="E207" s="490"/>
      <c r="F207" s="490"/>
      <c r="G207" s="490"/>
      <c r="H207" s="490"/>
      <c r="I207" s="490"/>
      <c r="J207" s="490"/>
      <c r="K207" s="490"/>
      <c r="L207" s="490"/>
      <c r="M207" s="490"/>
      <c r="N207" s="490"/>
      <c r="O207" s="490"/>
      <c r="P207" s="490"/>
      <c r="Q207" s="490"/>
      <c r="R207" s="490"/>
      <c r="S207" s="490"/>
      <c r="T207" s="490"/>
      <c r="U207" s="490"/>
      <c r="V207" s="490"/>
      <c r="W207" s="490"/>
      <c r="X207" s="490"/>
      <c r="Y207" s="490"/>
      <c r="Z207" s="490"/>
      <c r="AA207" s="490"/>
      <c r="AB207" s="491"/>
      <c r="AC207" s="492" t="s">
        <v>632</v>
      </c>
      <c r="AD207" s="493"/>
      <c r="AE207" s="447"/>
      <c r="AF207" s="448"/>
      <c r="AG207" s="448"/>
      <c r="AH207" s="449"/>
      <c r="AI207" s="447"/>
      <c r="AJ207" s="448"/>
      <c r="AK207" s="448"/>
      <c r="AL207" s="449"/>
      <c r="AM207" s="447"/>
      <c r="AN207" s="448"/>
      <c r="AO207" s="448"/>
      <c r="AP207" s="449"/>
      <c r="AQ207" s="447"/>
      <c r="AR207" s="448"/>
      <c r="AS207" s="448"/>
      <c r="AT207" s="449"/>
      <c r="AU207" s="447"/>
      <c r="AV207" s="448"/>
      <c r="AW207" s="448"/>
      <c r="AX207" s="449"/>
      <c r="AY207" s="447"/>
      <c r="AZ207" s="448"/>
      <c r="BA207" s="448"/>
      <c r="BB207" s="449"/>
      <c r="BC207" s="447"/>
      <c r="BD207" s="448"/>
      <c r="BE207" s="448"/>
      <c r="BF207" s="449"/>
      <c r="BG207" s="447"/>
      <c r="BH207" s="448"/>
      <c r="BI207" s="448"/>
      <c r="BJ207" s="449"/>
      <c r="BK207" s="447"/>
      <c r="BL207" s="448"/>
      <c r="BM207" s="448"/>
      <c r="BN207" s="449"/>
      <c r="BO207" s="480" t="str">
        <f t="shared" si="164"/>
        <v>n.é.</v>
      </c>
      <c r="BP207" s="481"/>
    </row>
    <row r="208" spans="1:68" ht="20.100000000000001" hidden="1" customHeight="1">
      <c r="A208" s="554" t="s">
        <v>633</v>
      </c>
      <c r="B208" s="556"/>
      <c r="C208" s="489" t="s">
        <v>634</v>
      </c>
      <c r="D208" s="490"/>
      <c r="E208" s="490"/>
      <c r="F208" s="490"/>
      <c r="G208" s="490"/>
      <c r="H208" s="490"/>
      <c r="I208" s="490"/>
      <c r="J208" s="490"/>
      <c r="K208" s="490"/>
      <c r="L208" s="490"/>
      <c r="M208" s="490"/>
      <c r="N208" s="490"/>
      <c r="O208" s="490"/>
      <c r="P208" s="490"/>
      <c r="Q208" s="490"/>
      <c r="R208" s="490"/>
      <c r="S208" s="490"/>
      <c r="T208" s="490"/>
      <c r="U208" s="490"/>
      <c r="V208" s="490"/>
      <c r="W208" s="490"/>
      <c r="X208" s="490"/>
      <c r="Y208" s="490"/>
      <c r="Z208" s="490"/>
      <c r="AA208" s="490"/>
      <c r="AB208" s="491"/>
      <c r="AC208" s="492" t="s">
        <v>635</v>
      </c>
      <c r="AD208" s="493"/>
      <c r="AE208" s="447"/>
      <c r="AF208" s="448"/>
      <c r="AG208" s="448"/>
      <c r="AH208" s="449"/>
      <c r="AI208" s="447"/>
      <c r="AJ208" s="448"/>
      <c r="AK208" s="448"/>
      <c r="AL208" s="449"/>
      <c r="AM208" s="447"/>
      <c r="AN208" s="448"/>
      <c r="AO208" s="448"/>
      <c r="AP208" s="449"/>
      <c r="AQ208" s="447"/>
      <c r="AR208" s="448"/>
      <c r="AS208" s="448"/>
      <c r="AT208" s="449"/>
      <c r="AU208" s="447"/>
      <c r="AV208" s="448"/>
      <c r="AW208" s="448"/>
      <c r="AX208" s="449"/>
      <c r="AY208" s="447"/>
      <c r="AZ208" s="448"/>
      <c r="BA208" s="448"/>
      <c r="BB208" s="449"/>
      <c r="BC208" s="447"/>
      <c r="BD208" s="448"/>
      <c r="BE208" s="448"/>
      <c r="BF208" s="449"/>
      <c r="BG208" s="447"/>
      <c r="BH208" s="448"/>
      <c r="BI208" s="448"/>
      <c r="BJ208" s="449"/>
      <c r="BK208" s="447"/>
      <c r="BL208" s="448"/>
      <c r="BM208" s="448"/>
      <c r="BN208" s="449"/>
      <c r="BO208" s="480" t="str">
        <f t="shared" si="164"/>
        <v>n.é.</v>
      </c>
      <c r="BP208" s="481"/>
    </row>
    <row r="209" spans="1:68" ht="20.100000000000001" hidden="1" customHeight="1">
      <c r="A209" s="554" t="s">
        <v>636</v>
      </c>
      <c r="B209" s="556"/>
      <c r="C209" s="489" t="s">
        <v>637</v>
      </c>
      <c r="D209" s="490"/>
      <c r="E209" s="490"/>
      <c r="F209" s="490"/>
      <c r="G209" s="490"/>
      <c r="H209" s="490"/>
      <c r="I209" s="490"/>
      <c r="J209" s="490"/>
      <c r="K209" s="490"/>
      <c r="L209" s="490"/>
      <c r="M209" s="490"/>
      <c r="N209" s="490"/>
      <c r="O209" s="490"/>
      <c r="P209" s="490"/>
      <c r="Q209" s="490"/>
      <c r="R209" s="490"/>
      <c r="S209" s="490"/>
      <c r="T209" s="490"/>
      <c r="U209" s="490"/>
      <c r="V209" s="490"/>
      <c r="W209" s="490"/>
      <c r="X209" s="490"/>
      <c r="Y209" s="490"/>
      <c r="Z209" s="490"/>
      <c r="AA209" s="490"/>
      <c r="AB209" s="491"/>
      <c r="AC209" s="492" t="s">
        <v>638</v>
      </c>
      <c r="AD209" s="493"/>
      <c r="AE209" s="447"/>
      <c r="AF209" s="448"/>
      <c r="AG209" s="448"/>
      <c r="AH209" s="449"/>
      <c r="AI209" s="447"/>
      <c r="AJ209" s="448"/>
      <c r="AK209" s="448"/>
      <c r="AL209" s="449"/>
      <c r="AM209" s="447"/>
      <c r="AN209" s="448"/>
      <c r="AO209" s="448"/>
      <c r="AP209" s="449"/>
      <c r="AQ209" s="447"/>
      <c r="AR209" s="448"/>
      <c r="AS209" s="448"/>
      <c r="AT209" s="449"/>
      <c r="AU209" s="447"/>
      <c r="AV209" s="448"/>
      <c r="AW209" s="448"/>
      <c r="AX209" s="449"/>
      <c r="AY209" s="447"/>
      <c r="AZ209" s="448"/>
      <c r="BA209" s="448"/>
      <c r="BB209" s="449"/>
      <c r="BC209" s="447"/>
      <c r="BD209" s="448"/>
      <c r="BE209" s="448"/>
      <c r="BF209" s="449"/>
      <c r="BG209" s="447"/>
      <c r="BH209" s="448"/>
      <c r="BI209" s="448"/>
      <c r="BJ209" s="449"/>
      <c r="BK209" s="447"/>
      <c r="BL209" s="448"/>
      <c r="BM209" s="448"/>
      <c r="BN209" s="449"/>
      <c r="BO209" s="480" t="str">
        <f t="shared" ref="BO209:BO226" si="224">IF(AQ209&gt;0,BK209/AQ209,"n.é.")</f>
        <v>n.é.</v>
      </c>
      <c r="BP209" s="481"/>
    </row>
    <row r="210" spans="1:68" ht="20.100000000000001" hidden="1" customHeight="1">
      <c r="A210" s="554" t="s">
        <v>639</v>
      </c>
      <c r="B210" s="556"/>
      <c r="C210" s="489" t="s">
        <v>640</v>
      </c>
      <c r="D210" s="490"/>
      <c r="E210" s="490"/>
      <c r="F210" s="490"/>
      <c r="G210" s="490"/>
      <c r="H210" s="490"/>
      <c r="I210" s="490"/>
      <c r="J210" s="490"/>
      <c r="K210" s="490"/>
      <c r="L210" s="490"/>
      <c r="M210" s="490"/>
      <c r="N210" s="490"/>
      <c r="O210" s="490"/>
      <c r="P210" s="490"/>
      <c r="Q210" s="490"/>
      <c r="R210" s="490"/>
      <c r="S210" s="490"/>
      <c r="T210" s="490"/>
      <c r="U210" s="490"/>
      <c r="V210" s="490"/>
      <c r="W210" s="490"/>
      <c r="X210" s="490"/>
      <c r="Y210" s="490"/>
      <c r="Z210" s="490"/>
      <c r="AA210" s="490"/>
      <c r="AB210" s="491"/>
      <c r="AC210" s="492" t="s">
        <v>641</v>
      </c>
      <c r="AD210" s="493"/>
      <c r="AE210" s="447"/>
      <c r="AF210" s="448"/>
      <c r="AG210" s="448"/>
      <c r="AH210" s="449"/>
      <c r="AI210" s="447"/>
      <c r="AJ210" s="448"/>
      <c r="AK210" s="448"/>
      <c r="AL210" s="449"/>
      <c r="AM210" s="447"/>
      <c r="AN210" s="448"/>
      <c r="AO210" s="448"/>
      <c r="AP210" s="449"/>
      <c r="AQ210" s="447"/>
      <c r="AR210" s="448"/>
      <c r="AS210" s="448"/>
      <c r="AT210" s="449"/>
      <c r="AU210" s="447"/>
      <c r="AV210" s="448"/>
      <c r="AW210" s="448"/>
      <c r="AX210" s="449"/>
      <c r="AY210" s="447"/>
      <c r="AZ210" s="448"/>
      <c r="BA210" s="448"/>
      <c r="BB210" s="449"/>
      <c r="BC210" s="447"/>
      <c r="BD210" s="448"/>
      <c r="BE210" s="448"/>
      <c r="BF210" s="449"/>
      <c r="BG210" s="447"/>
      <c r="BH210" s="448"/>
      <c r="BI210" s="448"/>
      <c r="BJ210" s="449"/>
      <c r="BK210" s="447"/>
      <c r="BL210" s="448"/>
      <c r="BM210" s="448"/>
      <c r="BN210" s="449"/>
      <c r="BO210" s="480" t="str">
        <f t="shared" si="224"/>
        <v>n.é.</v>
      </c>
      <c r="BP210" s="481"/>
    </row>
    <row r="211" spans="1:68" ht="20.100000000000001" hidden="1" customHeight="1">
      <c r="A211" s="554" t="s">
        <v>642</v>
      </c>
      <c r="B211" s="556"/>
      <c r="C211" s="489" t="s">
        <v>643</v>
      </c>
      <c r="D211" s="490"/>
      <c r="E211" s="490"/>
      <c r="F211" s="490"/>
      <c r="G211" s="490"/>
      <c r="H211" s="490"/>
      <c r="I211" s="490"/>
      <c r="J211" s="490"/>
      <c r="K211" s="490"/>
      <c r="L211" s="490"/>
      <c r="M211" s="490"/>
      <c r="N211" s="490"/>
      <c r="O211" s="490"/>
      <c r="P211" s="490"/>
      <c r="Q211" s="490"/>
      <c r="R211" s="490"/>
      <c r="S211" s="490"/>
      <c r="T211" s="490"/>
      <c r="U211" s="490"/>
      <c r="V211" s="490"/>
      <c r="W211" s="490"/>
      <c r="X211" s="490"/>
      <c r="Y211" s="490"/>
      <c r="Z211" s="490"/>
      <c r="AA211" s="490"/>
      <c r="AB211" s="491"/>
      <c r="AC211" s="492" t="s">
        <v>644</v>
      </c>
      <c r="AD211" s="493"/>
      <c r="AE211" s="447"/>
      <c r="AF211" s="448"/>
      <c r="AG211" s="448"/>
      <c r="AH211" s="449"/>
      <c r="AI211" s="447"/>
      <c r="AJ211" s="448"/>
      <c r="AK211" s="448"/>
      <c r="AL211" s="449"/>
      <c r="AM211" s="447"/>
      <c r="AN211" s="448"/>
      <c r="AO211" s="448"/>
      <c r="AP211" s="449"/>
      <c r="AQ211" s="447"/>
      <c r="AR211" s="448"/>
      <c r="AS211" s="448"/>
      <c r="AT211" s="449"/>
      <c r="AU211" s="447"/>
      <c r="AV211" s="448"/>
      <c r="AW211" s="448"/>
      <c r="AX211" s="449"/>
      <c r="AY211" s="447"/>
      <c r="AZ211" s="448"/>
      <c r="BA211" s="448"/>
      <c r="BB211" s="449"/>
      <c r="BC211" s="447"/>
      <c r="BD211" s="448"/>
      <c r="BE211" s="448"/>
      <c r="BF211" s="449"/>
      <c r="BG211" s="447"/>
      <c r="BH211" s="448"/>
      <c r="BI211" s="448"/>
      <c r="BJ211" s="449"/>
      <c r="BK211" s="447"/>
      <c r="BL211" s="448"/>
      <c r="BM211" s="448"/>
      <c r="BN211" s="449"/>
      <c r="BO211" s="480" t="str">
        <f t="shared" si="224"/>
        <v>n.é.</v>
      </c>
      <c r="BP211" s="481"/>
    </row>
    <row r="212" spans="1:68" ht="20.100000000000001" hidden="1" customHeight="1">
      <c r="A212" s="554" t="s">
        <v>645</v>
      </c>
      <c r="B212" s="556"/>
      <c r="C212" s="489" t="s">
        <v>646</v>
      </c>
      <c r="D212" s="490"/>
      <c r="E212" s="490"/>
      <c r="F212" s="490"/>
      <c r="G212" s="490"/>
      <c r="H212" s="490"/>
      <c r="I212" s="490"/>
      <c r="J212" s="490"/>
      <c r="K212" s="490"/>
      <c r="L212" s="490"/>
      <c r="M212" s="490"/>
      <c r="N212" s="490"/>
      <c r="O212" s="490"/>
      <c r="P212" s="490"/>
      <c r="Q212" s="490"/>
      <c r="R212" s="490"/>
      <c r="S212" s="490"/>
      <c r="T212" s="490"/>
      <c r="U212" s="490"/>
      <c r="V212" s="490"/>
      <c r="W212" s="490"/>
      <c r="X212" s="490"/>
      <c r="Y212" s="490"/>
      <c r="Z212" s="490"/>
      <c r="AA212" s="490"/>
      <c r="AB212" s="491"/>
      <c r="AC212" s="492" t="s">
        <v>647</v>
      </c>
      <c r="AD212" s="493"/>
      <c r="AE212" s="447"/>
      <c r="AF212" s="448"/>
      <c r="AG212" s="448"/>
      <c r="AH212" s="449"/>
      <c r="AI212" s="447"/>
      <c r="AJ212" s="448"/>
      <c r="AK212" s="448"/>
      <c r="AL212" s="449"/>
      <c r="AM212" s="447"/>
      <c r="AN212" s="448"/>
      <c r="AO212" s="448"/>
      <c r="AP212" s="449"/>
      <c r="AQ212" s="447"/>
      <c r="AR212" s="448"/>
      <c r="AS212" s="448"/>
      <c r="AT212" s="449"/>
      <c r="AU212" s="447"/>
      <c r="AV212" s="448"/>
      <c r="AW212" s="448"/>
      <c r="AX212" s="449"/>
      <c r="AY212" s="447"/>
      <c r="AZ212" s="448"/>
      <c r="BA212" s="448"/>
      <c r="BB212" s="449"/>
      <c r="BC212" s="447"/>
      <c r="BD212" s="448"/>
      <c r="BE212" s="448"/>
      <c r="BF212" s="449"/>
      <c r="BG212" s="447"/>
      <c r="BH212" s="448"/>
      <c r="BI212" s="448"/>
      <c r="BJ212" s="449"/>
      <c r="BK212" s="447"/>
      <c r="BL212" s="448"/>
      <c r="BM212" s="448"/>
      <c r="BN212" s="449"/>
      <c r="BO212" s="480" t="str">
        <f t="shared" si="224"/>
        <v>n.é.</v>
      </c>
      <c r="BP212" s="481"/>
    </row>
    <row r="213" spans="1:68" ht="20.100000000000001" hidden="1" customHeight="1">
      <c r="A213" s="554" t="s">
        <v>648</v>
      </c>
      <c r="B213" s="556"/>
      <c r="C213" s="489" t="s">
        <v>649</v>
      </c>
      <c r="D213" s="490"/>
      <c r="E213" s="490"/>
      <c r="F213" s="490"/>
      <c r="G213" s="490"/>
      <c r="H213" s="490"/>
      <c r="I213" s="490"/>
      <c r="J213" s="490"/>
      <c r="K213" s="490"/>
      <c r="L213" s="490"/>
      <c r="M213" s="490"/>
      <c r="N213" s="490"/>
      <c r="O213" s="490"/>
      <c r="P213" s="490"/>
      <c r="Q213" s="490"/>
      <c r="R213" s="490"/>
      <c r="S213" s="490"/>
      <c r="T213" s="490"/>
      <c r="U213" s="490"/>
      <c r="V213" s="490"/>
      <c r="W213" s="490"/>
      <c r="X213" s="490"/>
      <c r="Y213" s="490"/>
      <c r="Z213" s="490"/>
      <c r="AA213" s="490"/>
      <c r="AB213" s="491"/>
      <c r="AC213" s="492" t="s">
        <v>650</v>
      </c>
      <c r="AD213" s="493"/>
      <c r="AE213" s="447"/>
      <c r="AF213" s="448"/>
      <c r="AG213" s="448"/>
      <c r="AH213" s="449"/>
      <c r="AI213" s="447"/>
      <c r="AJ213" s="448"/>
      <c r="AK213" s="448"/>
      <c r="AL213" s="449"/>
      <c r="AM213" s="447"/>
      <c r="AN213" s="448"/>
      <c r="AO213" s="448"/>
      <c r="AP213" s="449"/>
      <c r="AQ213" s="447"/>
      <c r="AR213" s="448"/>
      <c r="AS213" s="448"/>
      <c r="AT213" s="449"/>
      <c r="AU213" s="447"/>
      <c r="AV213" s="448"/>
      <c r="AW213" s="448"/>
      <c r="AX213" s="449"/>
      <c r="AY213" s="447"/>
      <c r="AZ213" s="448"/>
      <c r="BA213" s="448"/>
      <c r="BB213" s="449"/>
      <c r="BC213" s="447"/>
      <c r="BD213" s="448"/>
      <c r="BE213" s="448"/>
      <c r="BF213" s="449"/>
      <c r="BG213" s="447"/>
      <c r="BH213" s="448"/>
      <c r="BI213" s="448"/>
      <c r="BJ213" s="449"/>
      <c r="BK213" s="447"/>
      <c r="BL213" s="448"/>
      <c r="BM213" s="448"/>
      <c r="BN213" s="449"/>
      <c r="BO213" s="480" t="str">
        <f t="shared" si="224"/>
        <v>n.é.</v>
      </c>
      <c r="BP213" s="481"/>
    </row>
    <row r="214" spans="1:68" ht="20.100000000000001" hidden="1" customHeight="1">
      <c r="A214" s="554" t="s">
        <v>651</v>
      </c>
      <c r="B214" s="556"/>
      <c r="C214" s="489" t="s">
        <v>652</v>
      </c>
      <c r="D214" s="490"/>
      <c r="E214" s="490"/>
      <c r="F214" s="490"/>
      <c r="G214" s="490"/>
      <c r="H214" s="490"/>
      <c r="I214" s="490"/>
      <c r="J214" s="490"/>
      <c r="K214" s="490"/>
      <c r="L214" s="490"/>
      <c r="M214" s="490"/>
      <c r="N214" s="490"/>
      <c r="O214" s="490"/>
      <c r="P214" s="490"/>
      <c r="Q214" s="490"/>
      <c r="R214" s="490"/>
      <c r="S214" s="490"/>
      <c r="T214" s="490"/>
      <c r="U214" s="490"/>
      <c r="V214" s="490"/>
      <c r="W214" s="490"/>
      <c r="X214" s="490"/>
      <c r="Y214" s="490"/>
      <c r="Z214" s="490"/>
      <c r="AA214" s="490"/>
      <c r="AB214" s="491"/>
      <c r="AC214" s="492" t="s">
        <v>653</v>
      </c>
      <c r="AD214" s="493"/>
      <c r="AE214" s="447"/>
      <c r="AF214" s="448"/>
      <c r="AG214" s="448"/>
      <c r="AH214" s="449"/>
      <c r="AI214" s="447"/>
      <c r="AJ214" s="448"/>
      <c r="AK214" s="448"/>
      <c r="AL214" s="449"/>
      <c r="AM214" s="447"/>
      <c r="AN214" s="448"/>
      <c r="AO214" s="448"/>
      <c r="AP214" s="449"/>
      <c r="AQ214" s="447"/>
      <c r="AR214" s="448"/>
      <c r="AS214" s="448"/>
      <c r="AT214" s="449"/>
      <c r="AU214" s="447"/>
      <c r="AV214" s="448"/>
      <c r="AW214" s="448"/>
      <c r="AX214" s="449"/>
      <c r="AY214" s="447"/>
      <c r="AZ214" s="448"/>
      <c r="BA214" s="448"/>
      <c r="BB214" s="449"/>
      <c r="BC214" s="447"/>
      <c r="BD214" s="448"/>
      <c r="BE214" s="448"/>
      <c r="BF214" s="449"/>
      <c r="BG214" s="447"/>
      <c r="BH214" s="448"/>
      <c r="BI214" s="448"/>
      <c r="BJ214" s="449"/>
      <c r="BK214" s="447"/>
      <c r="BL214" s="448"/>
      <c r="BM214" s="448"/>
      <c r="BN214" s="449"/>
      <c r="BO214" s="480" t="str">
        <f t="shared" si="224"/>
        <v>n.é.</v>
      </c>
      <c r="BP214" s="481"/>
    </row>
    <row r="215" spans="1:68" s="3" customFormat="1" ht="20.100000000000001" customHeight="1">
      <c r="A215" s="555" t="s">
        <v>654</v>
      </c>
      <c r="B215" s="563"/>
      <c r="C215" s="509" t="s">
        <v>655</v>
      </c>
      <c r="D215" s="510"/>
      <c r="E215" s="510"/>
      <c r="F215" s="510"/>
      <c r="G215" s="510"/>
      <c r="H215" s="510"/>
      <c r="I215" s="510"/>
      <c r="J215" s="510"/>
      <c r="K215" s="510"/>
      <c r="L215" s="510"/>
      <c r="M215" s="510"/>
      <c r="N215" s="510"/>
      <c r="O215" s="510"/>
      <c r="P215" s="510"/>
      <c r="Q215" s="510"/>
      <c r="R215" s="510"/>
      <c r="S215" s="510"/>
      <c r="T215" s="510"/>
      <c r="U215" s="510"/>
      <c r="V215" s="510"/>
      <c r="W215" s="510"/>
      <c r="X215" s="510"/>
      <c r="Y215" s="510"/>
      <c r="Z215" s="510"/>
      <c r="AA215" s="510"/>
      <c r="AB215" s="511"/>
      <c r="AC215" s="507" t="s">
        <v>656</v>
      </c>
      <c r="AD215" s="508"/>
      <c r="AE215" s="518">
        <f t="shared" si="215"/>
        <v>0</v>
      </c>
      <c r="AF215" s="519"/>
      <c r="AG215" s="519"/>
      <c r="AH215" s="520"/>
      <c r="AI215" s="572">
        <f t="shared" ref="AI215" si="225">SUM(AI213:AL214)</f>
        <v>0</v>
      </c>
      <c r="AJ215" s="572"/>
      <c r="AK215" s="572"/>
      <c r="AL215" s="572"/>
      <c r="AM215" s="572">
        <f t="shared" ref="AM215" si="226">SUM(AM213:AP214)</f>
        <v>0</v>
      </c>
      <c r="AN215" s="572"/>
      <c r="AO215" s="572"/>
      <c r="AP215" s="572"/>
      <c r="AQ215" s="572">
        <f t="shared" ref="AQ215" si="227">SUM(AQ213:AT214)</f>
        <v>0</v>
      </c>
      <c r="AR215" s="572"/>
      <c r="AS215" s="572"/>
      <c r="AT215" s="572"/>
      <c r="AU215" s="572">
        <f t="shared" ref="AU215" si="228">SUM(AU213:AX214)</f>
        <v>0</v>
      </c>
      <c r="AV215" s="572"/>
      <c r="AW215" s="572"/>
      <c r="AX215" s="572"/>
      <c r="AY215" s="572">
        <f t="shared" ref="AY215" si="229">SUM(AY213:BB214)</f>
        <v>0</v>
      </c>
      <c r="AZ215" s="572"/>
      <c r="BA215" s="572"/>
      <c r="BB215" s="572"/>
      <c r="BC215" s="572">
        <f t="shared" ref="BC215" si="230">SUM(BC213:BF214)</f>
        <v>0</v>
      </c>
      <c r="BD215" s="572"/>
      <c r="BE215" s="572"/>
      <c r="BF215" s="572"/>
      <c r="BG215" s="572">
        <f t="shared" ref="BG215" si="231">SUM(BG213:BJ214)</f>
        <v>0</v>
      </c>
      <c r="BH215" s="572"/>
      <c r="BI215" s="572"/>
      <c r="BJ215" s="572"/>
      <c r="BK215" s="572">
        <f t="shared" ref="BK215" si="232">SUM(BK213:BN214)</f>
        <v>0</v>
      </c>
      <c r="BL215" s="572"/>
      <c r="BM215" s="572"/>
      <c r="BN215" s="572"/>
      <c r="BO215" s="485" t="str">
        <f t="shared" si="224"/>
        <v>n.é.</v>
      </c>
      <c r="BP215" s="486"/>
    </row>
    <row r="216" spans="1:68" ht="20.100000000000001" customHeight="1">
      <c r="A216" s="555" t="s">
        <v>657</v>
      </c>
      <c r="B216" s="563"/>
      <c r="C216" s="509" t="s">
        <v>658</v>
      </c>
      <c r="D216" s="510"/>
      <c r="E216" s="510"/>
      <c r="F216" s="510"/>
      <c r="G216" s="510"/>
      <c r="H216" s="510"/>
      <c r="I216" s="510"/>
      <c r="J216" s="510"/>
      <c r="K216" s="510"/>
      <c r="L216" s="510"/>
      <c r="M216" s="510"/>
      <c r="N216" s="510"/>
      <c r="O216" s="510"/>
      <c r="P216" s="510"/>
      <c r="Q216" s="510"/>
      <c r="R216" s="510"/>
      <c r="S216" s="510"/>
      <c r="T216" s="510"/>
      <c r="U216" s="510"/>
      <c r="V216" s="510"/>
      <c r="W216" s="510"/>
      <c r="X216" s="510"/>
      <c r="Y216" s="510"/>
      <c r="Z216" s="510"/>
      <c r="AA216" s="510"/>
      <c r="AB216" s="511"/>
      <c r="AC216" s="507" t="s">
        <v>659</v>
      </c>
      <c r="AD216" s="508"/>
      <c r="AE216" s="472">
        <f t="shared" si="215"/>
        <v>0</v>
      </c>
      <c r="AF216" s="473"/>
      <c r="AG216" s="473"/>
      <c r="AH216" s="474"/>
      <c r="AI216" s="571">
        <f t="shared" ref="AI216" si="233">AI200+SUM(AI206:AL212)+AI215</f>
        <v>0</v>
      </c>
      <c r="AJ216" s="571"/>
      <c r="AK216" s="571"/>
      <c r="AL216" s="571"/>
      <c r="AM216" s="571">
        <f t="shared" ref="AM216" si="234">AM200+SUM(AM206:AP212)+AM215</f>
        <v>0</v>
      </c>
      <c r="AN216" s="571"/>
      <c r="AO216" s="571"/>
      <c r="AP216" s="571"/>
      <c r="AQ216" s="571">
        <f t="shared" ref="AQ216" si="235">AQ200+SUM(AQ206:AT212)+AQ215</f>
        <v>0</v>
      </c>
      <c r="AR216" s="571"/>
      <c r="AS216" s="571"/>
      <c r="AT216" s="571"/>
      <c r="AU216" s="571">
        <f t="shared" ref="AU216" si="236">AU200+SUM(AU206:AX212)+AU215</f>
        <v>0</v>
      </c>
      <c r="AV216" s="571"/>
      <c r="AW216" s="571"/>
      <c r="AX216" s="571"/>
      <c r="AY216" s="571">
        <f t="shared" ref="AY216" si="237">AY200+SUM(AY206:BB212)+AY215</f>
        <v>0</v>
      </c>
      <c r="AZ216" s="571"/>
      <c r="BA216" s="571"/>
      <c r="BB216" s="571"/>
      <c r="BC216" s="571">
        <f t="shared" ref="BC216" si="238">BC200+SUM(BC206:BF212)+BC215</f>
        <v>0</v>
      </c>
      <c r="BD216" s="571"/>
      <c r="BE216" s="571"/>
      <c r="BF216" s="571"/>
      <c r="BG216" s="571">
        <f t="shared" ref="BG216" si="239">BG200+SUM(BG206:BJ212)+BG215</f>
        <v>0</v>
      </c>
      <c r="BH216" s="571"/>
      <c r="BI216" s="571"/>
      <c r="BJ216" s="571"/>
      <c r="BK216" s="571">
        <f t="shared" ref="BK216" si="240">BK200+SUM(BK206:BN212)+BK215</f>
        <v>0</v>
      </c>
      <c r="BL216" s="571"/>
      <c r="BM216" s="571"/>
      <c r="BN216" s="571"/>
      <c r="BO216" s="485" t="str">
        <f t="shared" si="224"/>
        <v>n.é.</v>
      </c>
      <c r="BP216" s="486"/>
    </row>
    <row r="217" spans="1:68" ht="20.100000000000001" hidden="1" customHeight="1">
      <c r="A217" s="554" t="s">
        <v>660</v>
      </c>
      <c r="B217" s="556"/>
      <c r="C217" s="489" t="s">
        <v>661</v>
      </c>
      <c r="D217" s="490"/>
      <c r="E217" s="490"/>
      <c r="F217" s="490"/>
      <c r="G217" s="490"/>
      <c r="H217" s="490"/>
      <c r="I217" s="490"/>
      <c r="J217" s="490"/>
      <c r="K217" s="490"/>
      <c r="L217" s="490"/>
      <c r="M217" s="490"/>
      <c r="N217" s="490"/>
      <c r="O217" s="490"/>
      <c r="P217" s="490"/>
      <c r="Q217" s="490"/>
      <c r="R217" s="490"/>
      <c r="S217" s="490"/>
      <c r="T217" s="490"/>
      <c r="U217" s="490"/>
      <c r="V217" s="490"/>
      <c r="W217" s="490"/>
      <c r="X217" s="490"/>
      <c r="Y217" s="490"/>
      <c r="Z217" s="490"/>
      <c r="AA217" s="490"/>
      <c r="AB217" s="491"/>
      <c r="AC217" s="492" t="s">
        <v>662</v>
      </c>
      <c r="AD217" s="493"/>
      <c r="AE217" s="447"/>
      <c r="AF217" s="448"/>
      <c r="AG217" s="448"/>
      <c r="AH217" s="449"/>
      <c r="AI217" s="447"/>
      <c r="AJ217" s="448"/>
      <c r="AK217" s="448"/>
      <c r="AL217" s="449"/>
      <c r="AM217" s="447"/>
      <c r="AN217" s="448"/>
      <c r="AO217" s="448"/>
      <c r="AP217" s="449"/>
      <c r="AQ217" s="447"/>
      <c r="AR217" s="448"/>
      <c r="AS217" s="448"/>
      <c r="AT217" s="449"/>
      <c r="AU217" s="447"/>
      <c r="AV217" s="448"/>
      <c r="AW217" s="448"/>
      <c r="AX217" s="449"/>
      <c r="AY217" s="447"/>
      <c r="AZ217" s="448"/>
      <c r="BA217" s="448"/>
      <c r="BB217" s="449"/>
      <c r="BC217" s="447"/>
      <c r="BD217" s="448"/>
      <c r="BE217" s="448"/>
      <c r="BF217" s="449"/>
      <c r="BG217" s="447"/>
      <c r="BH217" s="448"/>
      <c r="BI217" s="448"/>
      <c r="BJ217" s="449"/>
      <c r="BK217" s="447"/>
      <c r="BL217" s="448"/>
      <c r="BM217" s="448"/>
      <c r="BN217" s="449"/>
      <c r="BO217" s="485" t="str">
        <f t="shared" si="224"/>
        <v>n.é.</v>
      </c>
      <c r="BP217" s="486"/>
    </row>
    <row r="218" spans="1:68" ht="20.100000000000001" hidden="1" customHeight="1">
      <c r="A218" s="554" t="s">
        <v>663</v>
      </c>
      <c r="B218" s="556"/>
      <c r="C218" s="461" t="s">
        <v>664</v>
      </c>
      <c r="D218" s="462"/>
      <c r="E218" s="462"/>
      <c r="F218" s="462"/>
      <c r="G218" s="462"/>
      <c r="H218" s="462"/>
      <c r="I218" s="462"/>
      <c r="J218" s="462"/>
      <c r="K218" s="462"/>
      <c r="L218" s="462"/>
      <c r="M218" s="462"/>
      <c r="N218" s="462"/>
      <c r="O218" s="462"/>
      <c r="P218" s="462"/>
      <c r="Q218" s="462"/>
      <c r="R218" s="462"/>
      <c r="S218" s="462"/>
      <c r="T218" s="462"/>
      <c r="U218" s="462"/>
      <c r="V218" s="462"/>
      <c r="W218" s="462"/>
      <c r="X218" s="462"/>
      <c r="Y218" s="462"/>
      <c r="Z218" s="462"/>
      <c r="AA218" s="462"/>
      <c r="AB218" s="463"/>
      <c r="AC218" s="492" t="s">
        <v>665</v>
      </c>
      <c r="AD218" s="493"/>
      <c r="AE218" s="447"/>
      <c r="AF218" s="448"/>
      <c r="AG218" s="448"/>
      <c r="AH218" s="449"/>
      <c r="AI218" s="447"/>
      <c r="AJ218" s="448"/>
      <c r="AK218" s="448"/>
      <c r="AL218" s="449"/>
      <c r="AM218" s="447"/>
      <c r="AN218" s="448"/>
      <c r="AO218" s="448"/>
      <c r="AP218" s="449"/>
      <c r="AQ218" s="447"/>
      <c r="AR218" s="448"/>
      <c r="AS218" s="448"/>
      <c r="AT218" s="449"/>
      <c r="AU218" s="447"/>
      <c r="AV218" s="448"/>
      <c r="AW218" s="448"/>
      <c r="AX218" s="449"/>
      <c r="AY218" s="447"/>
      <c r="AZ218" s="448"/>
      <c r="BA218" s="448"/>
      <c r="BB218" s="449"/>
      <c r="BC218" s="447"/>
      <c r="BD218" s="448"/>
      <c r="BE218" s="448"/>
      <c r="BF218" s="449"/>
      <c r="BG218" s="447"/>
      <c r="BH218" s="448"/>
      <c r="BI218" s="448"/>
      <c r="BJ218" s="449"/>
      <c r="BK218" s="447"/>
      <c r="BL218" s="448"/>
      <c r="BM218" s="448"/>
      <c r="BN218" s="449"/>
      <c r="BO218" s="485" t="str">
        <f t="shared" si="224"/>
        <v>n.é.</v>
      </c>
      <c r="BP218" s="486"/>
    </row>
    <row r="219" spans="1:68" ht="20.100000000000001" hidden="1" customHeight="1">
      <c r="A219" s="554" t="s">
        <v>666</v>
      </c>
      <c r="B219" s="556"/>
      <c r="C219" s="489" t="s">
        <v>667</v>
      </c>
      <c r="D219" s="490"/>
      <c r="E219" s="490"/>
      <c r="F219" s="490"/>
      <c r="G219" s="490"/>
      <c r="H219" s="490"/>
      <c r="I219" s="490"/>
      <c r="J219" s="490"/>
      <c r="K219" s="490"/>
      <c r="L219" s="490"/>
      <c r="M219" s="490"/>
      <c r="N219" s="490"/>
      <c r="O219" s="490"/>
      <c r="P219" s="490"/>
      <c r="Q219" s="490"/>
      <c r="R219" s="490"/>
      <c r="S219" s="490"/>
      <c r="T219" s="490"/>
      <c r="U219" s="490"/>
      <c r="V219" s="490"/>
      <c r="W219" s="490"/>
      <c r="X219" s="490"/>
      <c r="Y219" s="490"/>
      <c r="Z219" s="490"/>
      <c r="AA219" s="490"/>
      <c r="AB219" s="491"/>
      <c r="AC219" s="492" t="s">
        <v>668</v>
      </c>
      <c r="AD219" s="493"/>
      <c r="AE219" s="447"/>
      <c r="AF219" s="448"/>
      <c r="AG219" s="448"/>
      <c r="AH219" s="449"/>
      <c r="AI219" s="447"/>
      <c r="AJ219" s="448"/>
      <c r="AK219" s="448"/>
      <c r="AL219" s="449"/>
      <c r="AM219" s="447"/>
      <c r="AN219" s="448"/>
      <c r="AO219" s="448"/>
      <c r="AP219" s="449"/>
      <c r="AQ219" s="447"/>
      <c r="AR219" s="448"/>
      <c r="AS219" s="448"/>
      <c r="AT219" s="449"/>
      <c r="AU219" s="447"/>
      <c r="AV219" s="448"/>
      <c r="AW219" s="448"/>
      <c r="AX219" s="449"/>
      <c r="AY219" s="447"/>
      <c r="AZ219" s="448"/>
      <c r="BA219" s="448"/>
      <c r="BB219" s="449"/>
      <c r="BC219" s="447"/>
      <c r="BD219" s="448"/>
      <c r="BE219" s="448"/>
      <c r="BF219" s="449"/>
      <c r="BG219" s="447"/>
      <c r="BH219" s="448"/>
      <c r="BI219" s="448"/>
      <c r="BJ219" s="449"/>
      <c r="BK219" s="447"/>
      <c r="BL219" s="448"/>
      <c r="BM219" s="448"/>
      <c r="BN219" s="449"/>
      <c r="BO219" s="485" t="str">
        <f t="shared" si="224"/>
        <v>n.é.</v>
      </c>
      <c r="BP219" s="486"/>
    </row>
    <row r="220" spans="1:68" ht="20.100000000000001" hidden="1" customHeight="1">
      <c r="A220" s="554" t="s">
        <v>669</v>
      </c>
      <c r="B220" s="556"/>
      <c r="C220" s="489" t="s">
        <v>670</v>
      </c>
      <c r="D220" s="490"/>
      <c r="E220" s="490"/>
      <c r="F220" s="490"/>
      <c r="G220" s="490"/>
      <c r="H220" s="490"/>
      <c r="I220" s="490"/>
      <c r="J220" s="490"/>
      <c r="K220" s="490"/>
      <c r="L220" s="490"/>
      <c r="M220" s="490"/>
      <c r="N220" s="490"/>
      <c r="O220" s="490"/>
      <c r="P220" s="490"/>
      <c r="Q220" s="490"/>
      <c r="R220" s="490"/>
      <c r="S220" s="490"/>
      <c r="T220" s="490"/>
      <c r="U220" s="490"/>
      <c r="V220" s="490"/>
      <c r="W220" s="490"/>
      <c r="X220" s="490"/>
      <c r="Y220" s="490"/>
      <c r="Z220" s="490"/>
      <c r="AA220" s="490"/>
      <c r="AB220" s="491"/>
      <c r="AC220" s="492" t="s">
        <v>671</v>
      </c>
      <c r="AD220" s="493"/>
      <c r="AE220" s="447"/>
      <c r="AF220" s="448"/>
      <c r="AG220" s="448"/>
      <c r="AH220" s="449"/>
      <c r="AI220" s="447"/>
      <c r="AJ220" s="448"/>
      <c r="AK220" s="448"/>
      <c r="AL220" s="449"/>
      <c r="AM220" s="447"/>
      <c r="AN220" s="448"/>
      <c r="AO220" s="448"/>
      <c r="AP220" s="449"/>
      <c r="AQ220" s="447"/>
      <c r="AR220" s="448"/>
      <c r="AS220" s="448"/>
      <c r="AT220" s="449"/>
      <c r="AU220" s="447"/>
      <c r="AV220" s="448"/>
      <c r="AW220" s="448"/>
      <c r="AX220" s="449"/>
      <c r="AY220" s="447"/>
      <c r="AZ220" s="448"/>
      <c r="BA220" s="448"/>
      <c r="BB220" s="449"/>
      <c r="BC220" s="447"/>
      <c r="BD220" s="448"/>
      <c r="BE220" s="448"/>
      <c r="BF220" s="449"/>
      <c r="BG220" s="447"/>
      <c r="BH220" s="448"/>
      <c r="BI220" s="448"/>
      <c r="BJ220" s="449"/>
      <c r="BK220" s="447"/>
      <c r="BL220" s="448"/>
      <c r="BM220" s="448"/>
      <c r="BN220" s="449"/>
      <c r="BO220" s="485" t="str">
        <f t="shared" si="224"/>
        <v>n.é.</v>
      </c>
      <c r="BP220" s="486"/>
    </row>
    <row r="221" spans="1:68" ht="20.100000000000001" hidden="1" customHeight="1">
      <c r="A221" s="554" t="s">
        <v>672</v>
      </c>
      <c r="B221" s="556"/>
      <c r="C221" s="489" t="s">
        <v>673</v>
      </c>
      <c r="D221" s="490"/>
      <c r="E221" s="490"/>
      <c r="F221" s="490"/>
      <c r="G221" s="490"/>
      <c r="H221" s="490"/>
      <c r="I221" s="490"/>
      <c r="J221" s="490"/>
      <c r="K221" s="490"/>
      <c r="L221" s="490"/>
      <c r="M221" s="490"/>
      <c r="N221" s="490"/>
      <c r="O221" s="490"/>
      <c r="P221" s="490"/>
      <c r="Q221" s="490"/>
      <c r="R221" s="490"/>
      <c r="S221" s="490"/>
      <c r="T221" s="490"/>
      <c r="U221" s="490"/>
      <c r="V221" s="490"/>
      <c r="W221" s="490"/>
      <c r="X221" s="490"/>
      <c r="Y221" s="490"/>
      <c r="Z221" s="490"/>
      <c r="AA221" s="490"/>
      <c r="AB221" s="491"/>
      <c r="AC221" s="492" t="s">
        <v>674</v>
      </c>
      <c r="AD221" s="493"/>
      <c r="AE221" s="447"/>
      <c r="AF221" s="448"/>
      <c r="AG221" s="448"/>
      <c r="AH221" s="449"/>
      <c r="AI221" s="447"/>
      <c r="AJ221" s="448"/>
      <c r="AK221" s="448"/>
      <c r="AL221" s="449"/>
      <c r="AM221" s="447"/>
      <c r="AN221" s="448"/>
      <c r="AO221" s="448"/>
      <c r="AP221" s="449"/>
      <c r="AQ221" s="447"/>
      <c r="AR221" s="448"/>
      <c r="AS221" s="448"/>
      <c r="AT221" s="449"/>
      <c r="AU221" s="447"/>
      <c r="AV221" s="448"/>
      <c r="AW221" s="448"/>
      <c r="AX221" s="449"/>
      <c r="AY221" s="447"/>
      <c r="AZ221" s="448"/>
      <c r="BA221" s="448"/>
      <c r="BB221" s="449"/>
      <c r="BC221" s="447"/>
      <c r="BD221" s="448"/>
      <c r="BE221" s="448"/>
      <c r="BF221" s="449"/>
      <c r="BG221" s="447"/>
      <c r="BH221" s="448"/>
      <c r="BI221" s="448"/>
      <c r="BJ221" s="449"/>
      <c r="BK221" s="447"/>
      <c r="BL221" s="448"/>
      <c r="BM221" s="448"/>
      <c r="BN221" s="449"/>
      <c r="BO221" s="485" t="str">
        <f t="shared" si="224"/>
        <v>n.é.</v>
      </c>
      <c r="BP221" s="486"/>
    </row>
    <row r="222" spans="1:68" s="3" customFormat="1" ht="20.100000000000001" customHeight="1">
      <c r="A222" s="555" t="s">
        <v>675</v>
      </c>
      <c r="B222" s="563"/>
      <c r="C222" s="509" t="s">
        <v>676</v>
      </c>
      <c r="D222" s="510"/>
      <c r="E222" s="510"/>
      <c r="F222" s="510"/>
      <c r="G222" s="510"/>
      <c r="H222" s="510"/>
      <c r="I222" s="510"/>
      <c r="J222" s="510"/>
      <c r="K222" s="510"/>
      <c r="L222" s="510"/>
      <c r="M222" s="510"/>
      <c r="N222" s="510"/>
      <c r="O222" s="510"/>
      <c r="P222" s="510"/>
      <c r="Q222" s="510"/>
      <c r="R222" s="510"/>
      <c r="S222" s="510"/>
      <c r="T222" s="510"/>
      <c r="U222" s="510"/>
      <c r="V222" s="510"/>
      <c r="W222" s="510"/>
      <c r="X222" s="510"/>
      <c r="Y222" s="510"/>
      <c r="Z222" s="510"/>
      <c r="AA222" s="510"/>
      <c r="AB222" s="511"/>
      <c r="AC222" s="507" t="s">
        <v>677</v>
      </c>
      <c r="AD222" s="508"/>
      <c r="AE222" s="472">
        <f t="shared" si="215"/>
        <v>0</v>
      </c>
      <c r="AF222" s="473"/>
      <c r="AG222" s="473"/>
      <c r="AH222" s="474"/>
      <c r="AI222" s="571">
        <f t="shared" ref="AI222" si="241">SUM(AI217:AL221)</f>
        <v>0</v>
      </c>
      <c r="AJ222" s="571"/>
      <c r="AK222" s="571"/>
      <c r="AL222" s="571"/>
      <c r="AM222" s="571">
        <f t="shared" ref="AM222" si="242">SUM(AM217:AP221)</f>
        <v>0</v>
      </c>
      <c r="AN222" s="571"/>
      <c r="AO222" s="571"/>
      <c r="AP222" s="571"/>
      <c r="AQ222" s="571">
        <f t="shared" ref="AQ222" si="243">SUM(AQ217:AT221)</f>
        <v>0</v>
      </c>
      <c r="AR222" s="571"/>
      <c r="AS222" s="571"/>
      <c r="AT222" s="571"/>
      <c r="AU222" s="571">
        <f t="shared" ref="AU222" si="244">SUM(AU217:AX221)</f>
        <v>0</v>
      </c>
      <c r="AV222" s="571"/>
      <c r="AW222" s="571"/>
      <c r="AX222" s="571"/>
      <c r="AY222" s="571">
        <f t="shared" ref="AY222" si="245">SUM(AY217:BB221)</f>
        <v>0</v>
      </c>
      <c r="AZ222" s="571"/>
      <c r="BA222" s="571"/>
      <c r="BB222" s="571"/>
      <c r="BC222" s="571">
        <f t="shared" ref="BC222" si="246">SUM(BC217:BF221)</f>
        <v>0</v>
      </c>
      <c r="BD222" s="571"/>
      <c r="BE222" s="571"/>
      <c r="BF222" s="571"/>
      <c r="BG222" s="571">
        <f t="shared" ref="BG222" si="247">SUM(BG217:BJ221)</f>
        <v>0</v>
      </c>
      <c r="BH222" s="571"/>
      <c r="BI222" s="571"/>
      <c r="BJ222" s="571"/>
      <c r="BK222" s="571">
        <f t="shared" ref="BK222" si="248">SUM(BK217:BN221)</f>
        <v>0</v>
      </c>
      <c r="BL222" s="571"/>
      <c r="BM222" s="571"/>
      <c r="BN222" s="571"/>
      <c r="BO222" s="485" t="str">
        <f t="shared" si="224"/>
        <v>n.é.</v>
      </c>
      <c r="BP222" s="486"/>
    </row>
    <row r="223" spans="1:68" ht="20.100000000000001" hidden="1" customHeight="1">
      <c r="A223" s="554" t="s">
        <v>678</v>
      </c>
      <c r="B223" s="556"/>
      <c r="C223" s="461" t="s">
        <v>679</v>
      </c>
      <c r="D223" s="462"/>
      <c r="E223" s="462"/>
      <c r="F223" s="462"/>
      <c r="G223" s="462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62"/>
      <c r="U223" s="462"/>
      <c r="V223" s="462"/>
      <c r="W223" s="462"/>
      <c r="X223" s="462"/>
      <c r="Y223" s="462"/>
      <c r="Z223" s="462"/>
      <c r="AA223" s="462"/>
      <c r="AB223" s="463"/>
      <c r="AC223" s="492" t="s">
        <v>680</v>
      </c>
      <c r="AD223" s="493"/>
      <c r="AE223" s="447"/>
      <c r="AF223" s="448"/>
      <c r="AG223" s="448"/>
      <c r="AH223" s="449"/>
      <c r="AI223" s="447"/>
      <c r="AJ223" s="448"/>
      <c r="AK223" s="448"/>
      <c r="AL223" s="449"/>
      <c r="AM223" s="447"/>
      <c r="AN223" s="448"/>
      <c r="AO223" s="448"/>
      <c r="AP223" s="449"/>
      <c r="AQ223" s="447"/>
      <c r="AR223" s="448"/>
      <c r="AS223" s="448"/>
      <c r="AT223" s="449"/>
      <c r="AU223" s="447"/>
      <c r="AV223" s="448"/>
      <c r="AW223" s="448"/>
      <c r="AX223" s="449"/>
      <c r="AY223" s="447"/>
      <c r="AZ223" s="448"/>
      <c r="BA223" s="448"/>
      <c r="BB223" s="449"/>
      <c r="BC223" s="447"/>
      <c r="BD223" s="448"/>
      <c r="BE223" s="448"/>
      <c r="BF223" s="449"/>
      <c r="BG223" s="447"/>
      <c r="BH223" s="448"/>
      <c r="BI223" s="448"/>
      <c r="BJ223" s="449"/>
      <c r="BK223" s="447"/>
      <c r="BL223" s="448"/>
      <c r="BM223" s="448"/>
      <c r="BN223" s="449"/>
      <c r="BO223" s="480" t="str">
        <f t="shared" si="224"/>
        <v>n.é.</v>
      </c>
      <c r="BP223" s="481"/>
    </row>
    <row r="224" spans="1:68" ht="20.100000000000001" hidden="1" customHeight="1">
      <c r="A224" s="554" t="s">
        <v>681</v>
      </c>
      <c r="B224" s="556"/>
      <c r="C224" s="461" t="s">
        <v>682</v>
      </c>
      <c r="D224" s="462"/>
      <c r="E224" s="462"/>
      <c r="F224" s="462"/>
      <c r="G224" s="462"/>
      <c r="H224" s="462"/>
      <c r="I224" s="462"/>
      <c r="J224" s="462"/>
      <c r="K224" s="462"/>
      <c r="L224" s="462"/>
      <c r="M224" s="462"/>
      <c r="N224" s="462"/>
      <c r="O224" s="462"/>
      <c r="P224" s="462"/>
      <c r="Q224" s="462"/>
      <c r="R224" s="462"/>
      <c r="S224" s="462"/>
      <c r="T224" s="462"/>
      <c r="U224" s="462"/>
      <c r="V224" s="462"/>
      <c r="W224" s="462"/>
      <c r="X224" s="462"/>
      <c r="Y224" s="462"/>
      <c r="Z224" s="462"/>
      <c r="AA224" s="462"/>
      <c r="AB224" s="463"/>
      <c r="AC224" s="492" t="s">
        <v>683</v>
      </c>
      <c r="AD224" s="493"/>
      <c r="AE224" s="447"/>
      <c r="AF224" s="448"/>
      <c r="AG224" s="448"/>
      <c r="AH224" s="449"/>
      <c r="AI224" s="447"/>
      <c r="AJ224" s="448"/>
      <c r="AK224" s="448"/>
      <c r="AL224" s="449"/>
      <c r="AM224" s="447"/>
      <c r="AN224" s="448"/>
      <c r="AO224" s="448"/>
      <c r="AP224" s="449"/>
      <c r="AQ224" s="447"/>
      <c r="AR224" s="448"/>
      <c r="AS224" s="448"/>
      <c r="AT224" s="449"/>
      <c r="AU224" s="447"/>
      <c r="AV224" s="448"/>
      <c r="AW224" s="448"/>
      <c r="AX224" s="449"/>
      <c r="AY224" s="447"/>
      <c r="AZ224" s="448"/>
      <c r="BA224" s="448"/>
      <c r="BB224" s="449"/>
      <c r="BC224" s="447"/>
      <c r="BD224" s="448"/>
      <c r="BE224" s="448"/>
      <c r="BF224" s="449"/>
      <c r="BG224" s="447"/>
      <c r="BH224" s="448"/>
      <c r="BI224" s="448"/>
      <c r="BJ224" s="449"/>
      <c r="BK224" s="447"/>
      <c r="BL224" s="448"/>
      <c r="BM224" s="448"/>
      <c r="BN224" s="449"/>
      <c r="BO224" s="480" t="str">
        <f t="shared" si="224"/>
        <v>n.é.</v>
      </c>
      <c r="BP224" s="481"/>
    </row>
    <row r="225" spans="1:68" s="3" customFormat="1" ht="20.100000000000001" customHeight="1">
      <c r="A225" s="567" t="s">
        <v>684</v>
      </c>
      <c r="B225" s="568"/>
      <c r="C225" s="532" t="s">
        <v>685</v>
      </c>
      <c r="D225" s="533"/>
      <c r="E225" s="533"/>
      <c r="F225" s="533"/>
      <c r="G225" s="533"/>
      <c r="H225" s="533"/>
      <c r="I225" s="533"/>
      <c r="J225" s="533"/>
      <c r="K225" s="533"/>
      <c r="L225" s="533"/>
      <c r="M225" s="533"/>
      <c r="N225" s="533"/>
      <c r="O225" s="533"/>
      <c r="P225" s="533"/>
      <c r="Q225" s="533"/>
      <c r="R225" s="533"/>
      <c r="S225" s="533"/>
      <c r="T225" s="533"/>
      <c r="U225" s="533"/>
      <c r="V225" s="533"/>
      <c r="W225" s="533"/>
      <c r="X225" s="533"/>
      <c r="Y225" s="533"/>
      <c r="Z225" s="533"/>
      <c r="AA225" s="533"/>
      <c r="AB225" s="534"/>
      <c r="AC225" s="535" t="s">
        <v>686</v>
      </c>
      <c r="AD225" s="536"/>
      <c r="AE225" s="494">
        <f t="shared" si="215"/>
        <v>0</v>
      </c>
      <c r="AF225" s="495"/>
      <c r="AG225" s="495"/>
      <c r="AH225" s="496"/>
      <c r="AI225" s="573">
        <f t="shared" ref="AI225:AM225" si="249">AI216+AI222+AI223+AI224</f>
        <v>0</v>
      </c>
      <c r="AJ225" s="573"/>
      <c r="AK225" s="573"/>
      <c r="AL225" s="573"/>
      <c r="AM225" s="573">
        <f t="shared" si="249"/>
        <v>0</v>
      </c>
      <c r="AN225" s="573"/>
      <c r="AO225" s="573"/>
      <c r="AP225" s="573"/>
      <c r="AQ225" s="573">
        <f t="shared" ref="AQ225" si="250">AQ216+AQ222+AQ223+AQ224</f>
        <v>0</v>
      </c>
      <c r="AR225" s="573"/>
      <c r="AS225" s="573"/>
      <c r="AT225" s="573"/>
      <c r="AU225" s="573">
        <f t="shared" ref="AU225" si="251">AU216+AU222+AU223+AU224</f>
        <v>0</v>
      </c>
      <c r="AV225" s="573"/>
      <c r="AW225" s="573"/>
      <c r="AX225" s="573"/>
      <c r="AY225" s="573">
        <f t="shared" ref="AY225" si="252">AY216+AY222+AY223+AY224</f>
        <v>0</v>
      </c>
      <c r="AZ225" s="573"/>
      <c r="BA225" s="573"/>
      <c r="BB225" s="573"/>
      <c r="BC225" s="573">
        <f t="shared" ref="BC225" si="253">BC216+BC222+BC223+BC224</f>
        <v>0</v>
      </c>
      <c r="BD225" s="573"/>
      <c r="BE225" s="573"/>
      <c r="BF225" s="573"/>
      <c r="BG225" s="573">
        <f t="shared" ref="BG225" si="254">BG216+BG222+BG223+BG224</f>
        <v>0</v>
      </c>
      <c r="BH225" s="573"/>
      <c r="BI225" s="573"/>
      <c r="BJ225" s="573"/>
      <c r="BK225" s="573">
        <f t="shared" ref="BK225" si="255">BK216+BK222+BK223+BK224</f>
        <v>0</v>
      </c>
      <c r="BL225" s="573"/>
      <c r="BM225" s="573"/>
      <c r="BN225" s="573"/>
      <c r="BO225" s="487" t="str">
        <f t="shared" si="224"/>
        <v>n.é.</v>
      </c>
      <c r="BP225" s="488"/>
    </row>
    <row r="226" spans="1:68" s="3" customFormat="1" ht="20.100000000000001" customHeight="1">
      <c r="A226" s="524" t="s">
        <v>687</v>
      </c>
      <c r="B226" s="525"/>
      <c r="C226" s="574" t="s">
        <v>688</v>
      </c>
      <c r="D226" s="575"/>
      <c r="E226" s="575"/>
      <c r="F226" s="575"/>
      <c r="G226" s="575"/>
      <c r="H226" s="575"/>
      <c r="I226" s="575"/>
      <c r="J226" s="575"/>
      <c r="K226" s="575"/>
      <c r="L226" s="575"/>
      <c r="M226" s="575"/>
      <c r="N226" s="575"/>
      <c r="O226" s="575"/>
      <c r="P226" s="575"/>
      <c r="Q226" s="575"/>
      <c r="R226" s="575"/>
      <c r="S226" s="575"/>
      <c r="T226" s="575"/>
      <c r="U226" s="575"/>
      <c r="V226" s="575"/>
      <c r="W226" s="575"/>
      <c r="X226" s="575"/>
      <c r="Y226" s="575"/>
      <c r="Z226" s="575"/>
      <c r="AA226" s="575"/>
      <c r="AB226" s="576"/>
      <c r="AC226" s="577"/>
      <c r="AD226" s="578"/>
      <c r="AE226" s="579">
        <f t="shared" si="215"/>
        <v>83388964</v>
      </c>
      <c r="AF226" s="580"/>
      <c r="AG226" s="580"/>
      <c r="AH226" s="581"/>
      <c r="AI226" s="582">
        <f t="shared" ref="AI226" si="256">AI196+AI225</f>
        <v>46498164</v>
      </c>
      <c r="AJ226" s="582"/>
      <c r="AK226" s="582"/>
      <c r="AL226" s="582"/>
      <c r="AM226" s="582">
        <f t="shared" ref="AM226" si="257">AM196+AM225</f>
        <v>36890800</v>
      </c>
      <c r="AN226" s="582"/>
      <c r="AO226" s="582"/>
      <c r="AP226" s="582"/>
      <c r="AQ226" s="582">
        <f>AQ196+AQ225</f>
        <v>92000327</v>
      </c>
      <c r="AR226" s="582"/>
      <c r="AS226" s="582"/>
      <c r="AT226" s="582"/>
      <c r="AU226" s="582">
        <f>AU196+AU225</f>
        <v>0</v>
      </c>
      <c r="AV226" s="582"/>
      <c r="AW226" s="582"/>
      <c r="AX226" s="582"/>
      <c r="AY226" s="582">
        <f>AY196+AY225</f>
        <v>0</v>
      </c>
      <c r="AZ226" s="582"/>
      <c r="BA226" s="582"/>
      <c r="BB226" s="582"/>
      <c r="BC226" s="582">
        <f>BC196+BC225</f>
        <v>0</v>
      </c>
      <c r="BD226" s="582"/>
      <c r="BE226" s="582"/>
      <c r="BF226" s="582"/>
      <c r="BG226" s="582">
        <f>BG196+BG225</f>
        <v>0</v>
      </c>
      <c r="BH226" s="582"/>
      <c r="BI226" s="582"/>
      <c r="BJ226" s="582"/>
      <c r="BK226" s="582">
        <f>BK196+BK225</f>
        <v>79142357</v>
      </c>
      <c r="BL226" s="582"/>
      <c r="BM226" s="582"/>
      <c r="BN226" s="582"/>
      <c r="BO226" s="586">
        <f t="shared" si="224"/>
        <v>0.86023995327755742</v>
      </c>
      <c r="BP226" s="587"/>
    </row>
    <row r="228" spans="1:68">
      <c r="AC228" s="588"/>
      <c r="AD228" s="588"/>
      <c r="AE228" s="589">
        <f>AE226-AE102</f>
        <v>0</v>
      </c>
      <c r="AF228" s="589"/>
      <c r="AG228" s="589"/>
      <c r="AH228" s="589"/>
      <c r="AI228" s="589">
        <f>AI226-AI102</f>
        <v>0</v>
      </c>
      <c r="AJ228" s="589"/>
      <c r="AK228" s="589"/>
      <c r="AL228" s="589"/>
      <c r="AM228" s="589">
        <f>AM226-AM102</f>
        <v>0</v>
      </c>
      <c r="AN228" s="589"/>
      <c r="AO228" s="589"/>
      <c r="AP228" s="589"/>
      <c r="AQ228" s="589">
        <f>AQ226-AQ102</f>
        <v>0</v>
      </c>
      <c r="AR228" s="589"/>
      <c r="AS228" s="589"/>
      <c r="AT228" s="589"/>
      <c r="AU228" s="583"/>
      <c r="AV228" s="583"/>
      <c r="AW228" s="583"/>
      <c r="AX228" s="583"/>
      <c r="AY228" s="583"/>
      <c r="AZ228" s="583"/>
      <c r="BA228" s="583"/>
      <c r="BB228" s="583"/>
      <c r="BC228" s="583"/>
      <c r="BD228" s="583"/>
      <c r="BE228" s="583"/>
      <c r="BF228" s="583"/>
      <c r="BG228" s="583"/>
      <c r="BH228" s="583"/>
      <c r="BI228" s="583"/>
      <c r="BJ228" s="583"/>
      <c r="BK228" s="584">
        <f>BK102-BK226</f>
        <v>3688821</v>
      </c>
      <c r="BL228" s="584"/>
      <c r="BM228" s="584"/>
      <c r="BN228" s="584"/>
      <c r="BO228" s="585"/>
      <c r="BP228" s="585"/>
    </row>
  </sheetData>
  <sheetProtection password="8145" sheet="1" objects="1" scenarios="1"/>
  <autoFilter ref="A7:BP226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</autoFilter>
  <mergeCells count="2888">
    <mergeCell ref="BG228:BJ228"/>
    <mergeCell ref="BK228:BN228"/>
    <mergeCell ref="BO228:BP228"/>
    <mergeCell ref="BK226:BN226"/>
    <mergeCell ref="BO226:BP226"/>
    <mergeCell ref="AC228:AD228"/>
    <mergeCell ref="AE228:AH228"/>
    <mergeCell ref="AI228:AL228"/>
    <mergeCell ref="AM228:AP228"/>
    <mergeCell ref="AQ228:AT228"/>
    <mergeCell ref="AU228:AX228"/>
    <mergeCell ref="AY228:BB228"/>
    <mergeCell ref="BC228:BF228"/>
    <mergeCell ref="AM226:AP226"/>
    <mergeCell ref="AQ226:AT226"/>
    <mergeCell ref="AU226:AX226"/>
    <mergeCell ref="AY226:BB226"/>
    <mergeCell ref="BC226:BF226"/>
    <mergeCell ref="BG226:BJ226"/>
    <mergeCell ref="AY225:BB225"/>
    <mergeCell ref="BC225:BF225"/>
    <mergeCell ref="BG225:BJ225"/>
    <mergeCell ref="BK225:BN225"/>
    <mergeCell ref="BO225:BP225"/>
    <mergeCell ref="A226:B226"/>
    <mergeCell ref="C226:AB226"/>
    <mergeCell ref="AC226:AD226"/>
    <mergeCell ref="AE226:AH226"/>
    <mergeCell ref="AI226:AL226"/>
    <mergeCell ref="BK224:BN224"/>
    <mergeCell ref="BO224:BP224"/>
    <mergeCell ref="A225:B225"/>
    <mergeCell ref="C225:AB225"/>
    <mergeCell ref="AC225:AD225"/>
    <mergeCell ref="AE225:AH225"/>
    <mergeCell ref="AI225:AL225"/>
    <mergeCell ref="AM225:AP225"/>
    <mergeCell ref="AQ225:AT225"/>
    <mergeCell ref="AU225:AX225"/>
    <mergeCell ref="AM224:AP224"/>
    <mergeCell ref="AQ224:AT224"/>
    <mergeCell ref="AU224:AX224"/>
    <mergeCell ref="AY224:BB224"/>
    <mergeCell ref="BC224:BF224"/>
    <mergeCell ref="BG224:BJ224"/>
    <mergeCell ref="AY223:BB223"/>
    <mergeCell ref="BC223:BF223"/>
    <mergeCell ref="BG223:BJ223"/>
    <mergeCell ref="BK223:BN223"/>
    <mergeCell ref="BO223:BP223"/>
    <mergeCell ref="A224:B224"/>
    <mergeCell ref="C224:AB224"/>
    <mergeCell ref="AC224:AD224"/>
    <mergeCell ref="AE224:AH224"/>
    <mergeCell ref="AI224:AL224"/>
    <mergeCell ref="BK222:BN222"/>
    <mergeCell ref="BO222:BP222"/>
    <mergeCell ref="A223:B223"/>
    <mergeCell ref="C223:AB223"/>
    <mergeCell ref="AC223:AD223"/>
    <mergeCell ref="AE223:AH223"/>
    <mergeCell ref="AI223:AL223"/>
    <mergeCell ref="AM223:AP223"/>
    <mergeCell ref="AQ223:AT223"/>
    <mergeCell ref="AU223:AX223"/>
    <mergeCell ref="AM222:AP222"/>
    <mergeCell ref="AQ222:AT222"/>
    <mergeCell ref="AU222:AX222"/>
    <mergeCell ref="AY222:BB222"/>
    <mergeCell ref="BC222:BF222"/>
    <mergeCell ref="BG222:BJ222"/>
    <mergeCell ref="AY221:BB221"/>
    <mergeCell ref="BC221:BF221"/>
    <mergeCell ref="BG221:BJ221"/>
    <mergeCell ref="BK221:BN221"/>
    <mergeCell ref="BO221:BP221"/>
    <mergeCell ref="A222:B222"/>
    <mergeCell ref="C222:AB222"/>
    <mergeCell ref="AC222:AD222"/>
    <mergeCell ref="AE222:AH222"/>
    <mergeCell ref="AI222:AL222"/>
    <mergeCell ref="BK220:BN220"/>
    <mergeCell ref="BO220:BP220"/>
    <mergeCell ref="A221:B221"/>
    <mergeCell ref="C221:AB221"/>
    <mergeCell ref="AC221:AD221"/>
    <mergeCell ref="AE221:AH221"/>
    <mergeCell ref="AI221:AL221"/>
    <mergeCell ref="AM221:AP221"/>
    <mergeCell ref="AQ221:AT221"/>
    <mergeCell ref="AU221:AX221"/>
    <mergeCell ref="AM220:AP220"/>
    <mergeCell ref="AQ220:AT220"/>
    <mergeCell ref="AU220:AX220"/>
    <mergeCell ref="AY220:BB220"/>
    <mergeCell ref="BC220:BF220"/>
    <mergeCell ref="BG220:BJ220"/>
    <mergeCell ref="AY219:BB219"/>
    <mergeCell ref="BC219:BF219"/>
    <mergeCell ref="BG219:BJ219"/>
    <mergeCell ref="BK219:BN219"/>
    <mergeCell ref="BO219:BP219"/>
    <mergeCell ref="A220:B220"/>
    <mergeCell ref="C220:AB220"/>
    <mergeCell ref="AC220:AD220"/>
    <mergeCell ref="AE220:AH220"/>
    <mergeCell ref="AI220:AL220"/>
    <mergeCell ref="BK218:BN218"/>
    <mergeCell ref="BO218:BP218"/>
    <mergeCell ref="A219:B219"/>
    <mergeCell ref="C219:AB219"/>
    <mergeCell ref="AC219:AD219"/>
    <mergeCell ref="AE219:AH219"/>
    <mergeCell ref="AI219:AL219"/>
    <mergeCell ref="AM219:AP219"/>
    <mergeCell ref="AQ219:AT219"/>
    <mergeCell ref="AU219:AX219"/>
    <mergeCell ref="AM218:AP218"/>
    <mergeCell ref="AQ218:AT218"/>
    <mergeCell ref="AU218:AX218"/>
    <mergeCell ref="AY218:BB218"/>
    <mergeCell ref="BC218:BF218"/>
    <mergeCell ref="BG218:BJ218"/>
    <mergeCell ref="AY217:BB217"/>
    <mergeCell ref="BC217:BF217"/>
    <mergeCell ref="BG217:BJ217"/>
    <mergeCell ref="BK217:BN217"/>
    <mergeCell ref="BO217:BP217"/>
    <mergeCell ref="A218:B218"/>
    <mergeCell ref="C218:AB218"/>
    <mergeCell ref="AC218:AD218"/>
    <mergeCell ref="AE218:AH218"/>
    <mergeCell ref="AI218:AL218"/>
    <mergeCell ref="BK216:BN216"/>
    <mergeCell ref="BO216:BP216"/>
    <mergeCell ref="A217:B217"/>
    <mergeCell ref="C217:AB217"/>
    <mergeCell ref="AC217:AD217"/>
    <mergeCell ref="AE217:AH217"/>
    <mergeCell ref="AI217:AL217"/>
    <mergeCell ref="AM217:AP217"/>
    <mergeCell ref="AQ217:AT217"/>
    <mergeCell ref="AU217:AX217"/>
    <mergeCell ref="AM216:AP216"/>
    <mergeCell ref="AQ216:AT216"/>
    <mergeCell ref="AU216:AX216"/>
    <mergeCell ref="AY216:BB216"/>
    <mergeCell ref="BC216:BF216"/>
    <mergeCell ref="BG216:BJ216"/>
    <mergeCell ref="AY215:BB215"/>
    <mergeCell ref="BC215:BF215"/>
    <mergeCell ref="BG215:BJ215"/>
    <mergeCell ref="BK215:BN215"/>
    <mergeCell ref="BO215:BP215"/>
    <mergeCell ref="A216:B216"/>
    <mergeCell ref="C216:AB216"/>
    <mergeCell ref="AC216:AD216"/>
    <mergeCell ref="AE216:AH216"/>
    <mergeCell ref="AI216:AL216"/>
    <mergeCell ref="BK214:BN214"/>
    <mergeCell ref="BO214:BP214"/>
    <mergeCell ref="A215:B215"/>
    <mergeCell ref="C215:AB215"/>
    <mergeCell ref="AC215:AD215"/>
    <mergeCell ref="AE215:AH215"/>
    <mergeCell ref="AI215:AL215"/>
    <mergeCell ref="AM215:AP215"/>
    <mergeCell ref="AQ215:AT215"/>
    <mergeCell ref="AU215:AX215"/>
    <mergeCell ref="AM214:AP214"/>
    <mergeCell ref="AQ214:AT214"/>
    <mergeCell ref="AU214:AX214"/>
    <mergeCell ref="AY214:BB214"/>
    <mergeCell ref="BC214:BF214"/>
    <mergeCell ref="BG214:BJ214"/>
    <mergeCell ref="AY213:BB213"/>
    <mergeCell ref="BC213:BF213"/>
    <mergeCell ref="BG213:BJ213"/>
    <mergeCell ref="BK213:BN213"/>
    <mergeCell ref="BO213:BP213"/>
    <mergeCell ref="A214:B214"/>
    <mergeCell ref="C214:AB214"/>
    <mergeCell ref="AC214:AD214"/>
    <mergeCell ref="AE214:AH214"/>
    <mergeCell ref="AI214:AL214"/>
    <mergeCell ref="BK212:BN212"/>
    <mergeCell ref="BO212:BP212"/>
    <mergeCell ref="A213:B213"/>
    <mergeCell ref="C213:AB213"/>
    <mergeCell ref="AC213:AD213"/>
    <mergeCell ref="AE213:AH213"/>
    <mergeCell ref="AI213:AL213"/>
    <mergeCell ref="AM213:AP213"/>
    <mergeCell ref="AQ213:AT213"/>
    <mergeCell ref="AU213:AX213"/>
    <mergeCell ref="AM212:AP212"/>
    <mergeCell ref="AQ212:AT212"/>
    <mergeCell ref="AU212:AX212"/>
    <mergeCell ref="AY212:BB212"/>
    <mergeCell ref="BC212:BF212"/>
    <mergeCell ref="BG212:BJ212"/>
    <mergeCell ref="AY211:BB211"/>
    <mergeCell ref="BC211:BF211"/>
    <mergeCell ref="BG211:BJ211"/>
    <mergeCell ref="BK211:BN211"/>
    <mergeCell ref="BO211:BP211"/>
    <mergeCell ref="A212:B212"/>
    <mergeCell ref="C212:AB212"/>
    <mergeCell ref="AC212:AD212"/>
    <mergeCell ref="AE212:AH212"/>
    <mergeCell ref="AI212:AL212"/>
    <mergeCell ref="BK210:BN210"/>
    <mergeCell ref="BO210:BP210"/>
    <mergeCell ref="A211:B211"/>
    <mergeCell ref="C211:AB211"/>
    <mergeCell ref="AC211:AD211"/>
    <mergeCell ref="AE211:AH211"/>
    <mergeCell ref="AI211:AL211"/>
    <mergeCell ref="AM211:AP211"/>
    <mergeCell ref="AQ211:AT211"/>
    <mergeCell ref="AU211:AX211"/>
    <mergeCell ref="AM210:AP210"/>
    <mergeCell ref="AQ210:AT210"/>
    <mergeCell ref="AU210:AX210"/>
    <mergeCell ref="AY210:BB210"/>
    <mergeCell ref="BC210:BF210"/>
    <mergeCell ref="BG210:BJ210"/>
    <mergeCell ref="AY209:BB209"/>
    <mergeCell ref="BC209:BF209"/>
    <mergeCell ref="BG209:BJ209"/>
    <mergeCell ref="BK209:BN209"/>
    <mergeCell ref="BO209:BP209"/>
    <mergeCell ref="A210:B210"/>
    <mergeCell ref="C210:AB210"/>
    <mergeCell ref="AC210:AD210"/>
    <mergeCell ref="AE210:AH210"/>
    <mergeCell ref="AI210:AL210"/>
    <mergeCell ref="BK208:BN208"/>
    <mergeCell ref="BO208:BP208"/>
    <mergeCell ref="A209:B209"/>
    <mergeCell ref="C209:AB209"/>
    <mergeCell ref="AC209:AD209"/>
    <mergeCell ref="AE209:AH209"/>
    <mergeCell ref="AI209:AL209"/>
    <mergeCell ref="AM209:AP209"/>
    <mergeCell ref="AQ209:AT209"/>
    <mergeCell ref="AU209:AX209"/>
    <mergeCell ref="AM208:AP208"/>
    <mergeCell ref="AQ208:AT208"/>
    <mergeCell ref="AU208:AX208"/>
    <mergeCell ref="AY208:BB208"/>
    <mergeCell ref="BC208:BF208"/>
    <mergeCell ref="BG208:BJ208"/>
    <mergeCell ref="AY207:BB207"/>
    <mergeCell ref="BC207:BF207"/>
    <mergeCell ref="BG207:BJ207"/>
    <mergeCell ref="BK207:BN207"/>
    <mergeCell ref="BO207:BP207"/>
    <mergeCell ref="A208:B208"/>
    <mergeCell ref="C208:AB208"/>
    <mergeCell ref="AC208:AD208"/>
    <mergeCell ref="AE208:AH208"/>
    <mergeCell ref="AI208:AL208"/>
    <mergeCell ref="BK206:BN206"/>
    <mergeCell ref="BO206:BP206"/>
    <mergeCell ref="A207:B207"/>
    <mergeCell ref="C207:AB207"/>
    <mergeCell ref="AC207:AD207"/>
    <mergeCell ref="AE207:AH207"/>
    <mergeCell ref="AI207:AL207"/>
    <mergeCell ref="AM207:AP207"/>
    <mergeCell ref="AQ207:AT207"/>
    <mergeCell ref="AU207:AX207"/>
    <mergeCell ref="AM206:AP206"/>
    <mergeCell ref="AQ206:AT206"/>
    <mergeCell ref="AU206:AX206"/>
    <mergeCell ref="AY206:BB206"/>
    <mergeCell ref="BC206:BF206"/>
    <mergeCell ref="BG206:BJ206"/>
    <mergeCell ref="AY205:BB205"/>
    <mergeCell ref="BC205:BF205"/>
    <mergeCell ref="BG205:BJ205"/>
    <mergeCell ref="BK205:BN205"/>
    <mergeCell ref="BO205:BP205"/>
    <mergeCell ref="A206:B206"/>
    <mergeCell ref="C206:AB206"/>
    <mergeCell ref="AC206:AD206"/>
    <mergeCell ref="AE206:AH206"/>
    <mergeCell ref="AI206:AL206"/>
    <mergeCell ref="BK204:BN204"/>
    <mergeCell ref="BO204:BP204"/>
    <mergeCell ref="A205:B205"/>
    <mergeCell ref="C205:AB205"/>
    <mergeCell ref="AC205:AD205"/>
    <mergeCell ref="AE205:AH205"/>
    <mergeCell ref="AI205:AL205"/>
    <mergeCell ref="AM205:AP205"/>
    <mergeCell ref="AQ205:AT205"/>
    <mergeCell ref="AU205:AX205"/>
    <mergeCell ref="AM204:AP204"/>
    <mergeCell ref="AQ204:AT204"/>
    <mergeCell ref="AU204:AX204"/>
    <mergeCell ref="AY204:BB204"/>
    <mergeCell ref="BC204:BF204"/>
    <mergeCell ref="BG204:BJ204"/>
    <mergeCell ref="AY203:BB203"/>
    <mergeCell ref="BC203:BF203"/>
    <mergeCell ref="BG203:BJ203"/>
    <mergeCell ref="BK203:BN203"/>
    <mergeCell ref="BO203:BP203"/>
    <mergeCell ref="A204:B204"/>
    <mergeCell ref="C204:AB204"/>
    <mergeCell ref="AC204:AD204"/>
    <mergeCell ref="AE204:AH204"/>
    <mergeCell ref="AI204:AL204"/>
    <mergeCell ref="BK202:BN202"/>
    <mergeCell ref="BO202:BP202"/>
    <mergeCell ref="A203:B203"/>
    <mergeCell ref="C203:AB203"/>
    <mergeCell ref="AC203:AD203"/>
    <mergeCell ref="AE203:AH203"/>
    <mergeCell ref="AI203:AL203"/>
    <mergeCell ref="AM203:AP203"/>
    <mergeCell ref="AQ203:AT203"/>
    <mergeCell ref="AU203:AX203"/>
    <mergeCell ref="AM202:AP202"/>
    <mergeCell ref="AQ202:AT202"/>
    <mergeCell ref="AU202:AX202"/>
    <mergeCell ref="AY202:BB202"/>
    <mergeCell ref="BC202:BF202"/>
    <mergeCell ref="BG202:BJ202"/>
    <mergeCell ref="AY201:BB201"/>
    <mergeCell ref="BC201:BF201"/>
    <mergeCell ref="BG201:BJ201"/>
    <mergeCell ref="BK201:BN201"/>
    <mergeCell ref="BO201:BP201"/>
    <mergeCell ref="A202:B202"/>
    <mergeCell ref="C202:AB202"/>
    <mergeCell ref="AC202:AD202"/>
    <mergeCell ref="AE202:AH202"/>
    <mergeCell ref="AI202:AL202"/>
    <mergeCell ref="BK200:BN200"/>
    <mergeCell ref="BO200:BP200"/>
    <mergeCell ref="A201:B201"/>
    <mergeCell ref="C201:AB201"/>
    <mergeCell ref="AC201:AD201"/>
    <mergeCell ref="AE201:AH201"/>
    <mergeCell ref="AI201:AL201"/>
    <mergeCell ref="AM201:AP201"/>
    <mergeCell ref="AQ201:AT201"/>
    <mergeCell ref="AU201:AX201"/>
    <mergeCell ref="AM200:AP200"/>
    <mergeCell ref="AQ200:AT200"/>
    <mergeCell ref="AU200:AX200"/>
    <mergeCell ref="AY200:BB200"/>
    <mergeCell ref="BC200:BF200"/>
    <mergeCell ref="BG200:BJ200"/>
    <mergeCell ref="AY199:BB199"/>
    <mergeCell ref="BC199:BF199"/>
    <mergeCell ref="BG199:BJ199"/>
    <mergeCell ref="BK199:BN199"/>
    <mergeCell ref="BO199:BP199"/>
    <mergeCell ref="A200:B200"/>
    <mergeCell ref="C200:AB200"/>
    <mergeCell ref="AC200:AD200"/>
    <mergeCell ref="AE200:AH200"/>
    <mergeCell ref="AI200:AL200"/>
    <mergeCell ref="BK198:BN198"/>
    <mergeCell ref="BO198:BP198"/>
    <mergeCell ref="A199:B199"/>
    <mergeCell ref="C199:AB199"/>
    <mergeCell ref="AC199:AD199"/>
    <mergeCell ref="AE199:AH199"/>
    <mergeCell ref="AI199:AL199"/>
    <mergeCell ref="AM199:AP199"/>
    <mergeCell ref="AQ199:AT199"/>
    <mergeCell ref="AU199:AX199"/>
    <mergeCell ref="AM198:AP198"/>
    <mergeCell ref="AQ198:AT198"/>
    <mergeCell ref="AU198:AX198"/>
    <mergeCell ref="AY198:BB198"/>
    <mergeCell ref="BC198:BF198"/>
    <mergeCell ref="BG198:BJ198"/>
    <mergeCell ref="AY197:BB197"/>
    <mergeCell ref="BC197:BF197"/>
    <mergeCell ref="BG197:BJ197"/>
    <mergeCell ref="BK197:BN197"/>
    <mergeCell ref="BO197:BP197"/>
    <mergeCell ref="A198:B198"/>
    <mergeCell ref="C198:AB198"/>
    <mergeCell ref="AC198:AD198"/>
    <mergeCell ref="AE198:AH198"/>
    <mergeCell ref="AI198:AL198"/>
    <mergeCell ref="BK196:BN196"/>
    <mergeCell ref="BO196:BP196"/>
    <mergeCell ref="A197:B197"/>
    <mergeCell ref="C197:AB197"/>
    <mergeCell ref="AC197:AD197"/>
    <mergeCell ref="AE197:AH197"/>
    <mergeCell ref="AI197:AL197"/>
    <mergeCell ref="AM197:AP197"/>
    <mergeCell ref="AQ197:AT197"/>
    <mergeCell ref="AU197:AX197"/>
    <mergeCell ref="AM196:AP196"/>
    <mergeCell ref="AQ196:AT196"/>
    <mergeCell ref="AU196:AX196"/>
    <mergeCell ref="AY196:BB196"/>
    <mergeCell ref="BC196:BF196"/>
    <mergeCell ref="BG196:BJ196"/>
    <mergeCell ref="AY195:BB195"/>
    <mergeCell ref="BC195:BF195"/>
    <mergeCell ref="BG195:BJ195"/>
    <mergeCell ref="BK195:BN195"/>
    <mergeCell ref="BO195:BP195"/>
    <mergeCell ref="A196:B196"/>
    <mergeCell ref="C196:AB196"/>
    <mergeCell ref="AC196:AD196"/>
    <mergeCell ref="AE196:AH196"/>
    <mergeCell ref="AI196:AL196"/>
    <mergeCell ref="BK194:BN194"/>
    <mergeCell ref="BO194:BP194"/>
    <mergeCell ref="A195:B195"/>
    <mergeCell ref="C195:AB195"/>
    <mergeCell ref="AC195:AD195"/>
    <mergeCell ref="AE195:AH195"/>
    <mergeCell ref="AI195:AL195"/>
    <mergeCell ref="AM195:AP195"/>
    <mergeCell ref="AQ195:AT195"/>
    <mergeCell ref="AU195:AX195"/>
    <mergeCell ref="AM194:AP194"/>
    <mergeCell ref="AQ194:AT194"/>
    <mergeCell ref="AU194:AX194"/>
    <mergeCell ref="AY194:BB194"/>
    <mergeCell ref="BC194:BF194"/>
    <mergeCell ref="BG194:BJ194"/>
    <mergeCell ref="AY193:BB193"/>
    <mergeCell ref="BC193:BF193"/>
    <mergeCell ref="BG193:BJ193"/>
    <mergeCell ref="BK193:BN193"/>
    <mergeCell ref="BO193:BP193"/>
    <mergeCell ref="A194:B194"/>
    <mergeCell ref="C194:AB194"/>
    <mergeCell ref="AC194:AD194"/>
    <mergeCell ref="AE194:AH194"/>
    <mergeCell ref="AI194:AL194"/>
    <mergeCell ref="BK192:BN192"/>
    <mergeCell ref="BO192:BP192"/>
    <mergeCell ref="A193:B193"/>
    <mergeCell ref="C193:AB193"/>
    <mergeCell ref="AC193:AD193"/>
    <mergeCell ref="AE193:AH193"/>
    <mergeCell ref="AI193:AL193"/>
    <mergeCell ref="AM193:AP193"/>
    <mergeCell ref="AQ193:AT193"/>
    <mergeCell ref="AU193:AX193"/>
    <mergeCell ref="AM192:AP192"/>
    <mergeCell ref="AQ192:AT192"/>
    <mergeCell ref="AU192:AX192"/>
    <mergeCell ref="AY192:BB192"/>
    <mergeCell ref="BC192:BF192"/>
    <mergeCell ref="BG192:BJ192"/>
    <mergeCell ref="AY191:BB191"/>
    <mergeCell ref="BC191:BF191"/>
    <mergeCell ref="BG191:BJ191"/>
    <mergeCell ref="BK191:BN191"/>
    <mergeCell ref="BO191:BP191"/>
    <mergeCell ref="A192:B192"/>
    <mergeCell ref="C192:AB192"/>
    <mergeCell ref="AC192:AD192"/>
    <mergeCell ref="AE192:AH192"/>
    <mergeCell ref="AI192:AL192"/>
    <mergeCell ref="BK190:BN190"/>
    <mergeCell ref="BO190:BP190"/>
    <mergeCell ref="A191:B191"/>
    <mergeCell ref="C191:AB191"/>
    <mergeCell ref="AC191:AD191"/>
    <mergeCell ref="AE191:AH191"/>
    <mergeCell ref="AI191:AL191"/>
    <mergeCell ref="AM191:AP191"/>
    <mergeCell ref="AQ191:AT191"/>
    <mergeCell ref="AU191:AX191"/>
    <mergeCell ref="AM190:AP190"/>
    <mergeCell ref="AQ190:AT190"/>
    <mergeCell ref="AU190:AX190"/>
    <mergeCell ref="AY190:BB190"/>
    <mergeCell ref="BC190:BF190"/>
    <mergeCell ref="BG190:BJ190"/>
    <mergeCell ref="AY189:BB189"/>
    <mergeCell ref="BC189:BF189"/>
    <mergeCell ref="BG189:BJ189"/>
    <mergeCell ref="BK189:BN189"/>
    <mergeCell ref="BO189:BP189"/>
    <mergeCell ref="A190:B190"/>
    <mergeCell ref="C190:AB190"/>
    <mergeCell ref="AC190:AD190"/>
    <mergeCell ref="AE190:AH190"/>
    <mergeCell ref="AI190:AL190"/>
    <mergeCell ref="BK188:BN188"/>
    <mergeCell ref="BO188:BP188"/>
    <mergeCell ref="A189:B189"/>
    <mergeCell ref="C189:AB189"/>
    <mergeCell ref="AC189:AD189"/>
    <mergeCell ref="AE189:AH189"/>
    <mergeCell ref="AI189:AL189"/>
    <mergeCell ref="AM189:AP189"/>
    <mergeCell ref="AQ189:AT189"/>
    <mergeCell ref="AU189:AX189"/>
    <mergeCell ref="AM188:AP188"/>
    <mergeCell ref="AQ188:AT188"/>
    <mergeCell ref="AU188:AX188"/>
    <mergeCell ref="AY188:BB188"/>
    <mergeCell ref="BC188:BF188"/>
    <mergeCell ref="BG188:BJ188"/>
    <mergeCell ref="AY187:BB187"/>
    <mergeCell ref="BC187:BF187"/>
    <mergeCell ref="BG187:BJ187"/>
    <mergeCell ref="BK187:BN187"/>
    <mergeCell ref="BO187:BP187"/>
    <mergeCell ref="A188:B188"/>
    <mergeCell ref="C188:AB188"/>
    <mergeCell ref="AC188:AD188"/>
    <mergeCell ref="AE188:AH188"/>
    <mergeCell ref="AI188:AL188"/>
    <mergeCell ref="BK186:BN186"/>
    <mergeCell ref="BO186:BP186"/>
    <mergeCell ref="A187:B187"/>
    <mergeCell ref="C187:AB187"/>
    <mergeCell ref="AC187:AD187"/>
    <mergeCell ref="AE187:AH187"/>
    <mergeCell ref="AI187:AL187"/>
    <mergeCell ref="AM187:AP187"/>
    <mergeCell ref="AQ187:AT187"/>
    <mergeCell ref="AU187:AX187"/>
    <mergeCell ref="AM186:AP186"/>
    <mergeCell ref="AQ186:AT186"/>
    <mergeCell ref="AU186:AX186"/>
    <mergeCell ref="AY186:BB186"/>
    <mergeCell ref="BC186:BF186"/>
    <mergeCell ref="BG186:BJ186"/>
    <mergeCell ref="AY185:BB185"/>
    <mergeCell ref="BC185:BF185"/>
    <mergeCell ref="BG185:BJ185"/>
    <mergeCell ref="BK185:BN185"/>
    <mergeCell ref="BO185:BP185"/>
    <mergeCell ref="A186:B186"/>
    <mergeCell ref="C186:AB186"/>
    <mergeCell ref="AC186:AD186"/>
    <mergeCell ref="AE186:AH186"/>
    <mergeCell ref="AI186:AL186"/>
    <mergeCell ref="BK184:BN184"/>
    <mergeCell ref="BO184:BP184"/>
    <mergeCell ref="A185:B185"/>
    <mergeCell ref="C185:AB185"/>
    <mergeCell ref="AC185:AD185"/>
    <mergeCell ref="AE185:AH185"/>
    <mergeCell ref="AI185:AL185"/>
    <mergeCell ref="AM185:AP185"/>
    <mergeCell ref="AQ185:AT185"/>
    <mergeCell ref="AU185:AX185"/>
    <mergeCell ref="AM184:AP184"/>
    <mergeCell ref="AQ184:AT184"/>
    <mergeCell ref="AU184:AX184"/>
    <mergeCell ref="AY184:BB184"/>
    <mergeCell ref="BC184:BF184"/>
    <mergeCell ref="BG184:BJ184"/>
    <mergeCell ref="AY183:BB183"/>
    <mergeCell ref="BC183:BF183"/>
    <mergeCell ref="BG183:BJ183"/>
    <mergeCell ref="BK183:BN183"/>
    <mergeCell ref="BO183:BP183"/>
    <mergeCell ref="A184:B184"/>
    <mergeCell ref="C184:AB184"/>
    <mergeCell ref="AC184:AD184"/>
    <mergeCell ref="AE184:AH184"/>
    <mergeCell ref="AI184:AL184"/>
    <mergeCell ref="BK182:BN182"/>
    <mergeCell ref="BO182:BP182"/>
    <mergeCell ref="A183:B183"/>
    <mergeCell ref="C183:AB183"/>
    <mergeCell ref="AC183:AD183"/>
    <mergeCell ref="AE183:AH183"/>
    <mergeCell ref="AI183:AL183"/>
    <mergeCell ref="AM183:AP183"/>
    <mergeCell ref="AQ183:AT183"/>
    <mergeCell ref="AU183:AX183"/>
    <mergeCell ref="AM182:AP182"/>
    <mergeCell ref="AQ182:AT182"/>
    <mergeCell ref="AU182:AX182"/>
    <mergeCell ref="AY182:BB182"/>
    <mergeCell ref="BC182:BF182"/>
    <mergeCell ref="BG182:BJ182"/>
    <mergeCell ref="AY181:BB181"/>
    <mergeCell ref="BC181:BF181"/>
    <mergeCell ref="BG181:BJ181"/>
    <mergeCell ref="BK181:BN181"/>
    <mergeCell ref="BO181:BP181"/>
    <mergeCell ref="A182:B182"/>
    <mergeCell ref="C182:AB182"/>
    <mergeCell ref="AC182:AD182"/>
    <mergeCell ref="AE182:AH182"/>
    <mergeCell ref="AI182:AL182"/>
    <mergeCell ref="BK180:BN180"/>
    <mergeCell ref="BO180:BP180"/>
    <mergeCell ref="A181:B181"/>
    <mergeCell ref="C181:AB181"/>
    <mergeCell ref="AC181:AD181"/>
    <mergeCell ref="AE181:AH181"/>
    <mergeCell ref="AI181:AL181"/>
    <mergeCell ref="AM181:AP181"/>
    <mergeCell ref="AQ181:AT181"/>
    <mergeCell ref="AU181:AX181"/>
    <mergeCell ref="AM180:AP180"/>
    <mergeCell ref="AQ180:AT180"/>
    <mergeCell ref="AU180:AX180"/>
    <mergeCell ref="AY180:BB180"/>
    <mergeCell ref="BC180:BF180"/>
    <mergeCell ref="BG180:BJ180"/>
    <mergeCell ref="AY179:BB179"/>
    <mergeCell ref="BC179:BF179"/>
    <mergeCell ref="BG179:BJ179"/>
    <mergeCell ref="BK179:BN179"/>
    <mergeCell ref="BO179:BP179"/>
    <mergeCell ref="A180:B180"/>
    <mergeCell ref="C180:AB180"/>
    <mergeCell ref="AC180:AD180"/>
    <mergeCell ref="AE180:AH180"/>
    <mergeCell ref="AI180:AL180"/>
    <mergeCell ref="BK178:BN178"/>
    <mergeCell ref="BO178:BP178"/>
    <mergeCell ref="A179:B179"/>
    <mergeCell ref="C179:AB179"/>
    <mergeCell ref="AC179:AD179"/>
    <mergeCell ref="AE179:AH179"/>
    <mergeCell ref="AI179:AL179"/>
    <mergeCell ref="AM179:AP179"/>
    <mergeCell ref="AQ179:AT179"/>
    <mergeCell ref="AU179:AX179"/>
    <mergeCell ref="AM178:AP178"/>
    <mergeCell ref="AQ178:AT178"/>
    <mergeCell ref="AU178:AX178"/>
    <mergeCell ref="AY178:BB178"/>
    <mergeCell ref="BC178:BF178"/>
    <mergeCell ref="BG178:BJ178"/>
    <mergeCell ref="AY177:BB177"/>
    <mergeCell ref="BC177:BF177"/>
    <mergeCell ref="BG177:BJ177"/>
    <mergeCell ref="BK177:BN177"/>
    <mergeCell ref="BO177:BP177"/>
    <mergeCell ref="A178:B178"/>
    <mergeCell ref="C178:AB178"/>
    <mergeCell ref="AC178:AD178"/>
    <mergeCell ref="AE178:AH178"/>
    <mergeCell ref="AI178:AL178"/>
    <mergeCell ref="BK176:BN176"/>
    <mergeCell ref="BO176:BP176"/>
    <mergeCell ref="A177:B177"/>
    <mergeCell ref="C177:AB177"/>
    <mergeCell ref="AC177:AD177"/>
    <mergeCell ref="AE177:AH177"/>
    <mergeCell ref="AI177:AL177"/>
    <mergeCell ref="AM177:AP177"/>
    <mergeCell ref="AQ177:AT177"/>
    <mergeCell ref="AU177:AX177"/>
    <mergeCell ref="AM176:AP176"/>
    <mergeCell ref="AQ176:AT176"/>
    <mergeCell ref="AU176:AX176"/>
    <mergeCell ref="AY176:BB176"/>
    <mergeCell ref="BC176:BF176"/>
    <mergeCell ref="BG176:BJ176"/>
    <mergeCell ref="AY175:BB175"/>
    <mergeCell ref="BC175:BF175"/>
    <mergeCell ref="BG175:BJ175"/>
    <mergeCell ref="BK175:BN175"/>
    <mergeCell ref="BO175:BP175"/>
    <mergeCell ref="A176:B176"/>
    <mergeCell ref="C176:AB176"/>
    <mergeCell ref="AC176:AD176"/>
    <mergeCell ref="AE176:AH176"/>
    <mergeCell ref="AI176:AL176"/>
    <mergeCell ref="BK174:BN174"/>
    <mergeCell ref="BO174:BP174"/>
    <mergeCell ref="A175:B175"/>
    <mergeCell ref="C175:AB175"/>
    <mergeCell ref="AC175:AD175"/>
    <mergeCell ref="AE175:AH175"/>
    <mergeCell ref="AI175:AL175"/>
    <mergeCell ref="AM175:AP175"/>
    <mergeCell ref="AQ175:AT175"/>
    <mergeCell ref="AU175:AX175"/>
    <mergeCell ref="AM174:AP174"/>
    <mergeCell ref="AQ174:AT174"/>
    <mergeCell ref="AU174:AX174"/>
    <mergeCell ref="AY174:BB174"/>
    <mergeCell ref="BC174:BF174"/>
    <mergeCell ref="BG174:BJ174"/>
    <mergeCell ref="AY173:BB173"/>
    <mergeCell ref="BC173:BF173"/>
    <mergeCell ref="BG173:BJ173"/>
    <mergeCell ref="BK173:BN173"/>
    <mergeCell ref="BO173:BP173"/>
    <mergeCell ref="A174:B174"/>
    <mergeCell ref="C174:AB174"/>
    <mergeCell ref="AC174:AD174"/>
    <mergeCell ref="AE174:AH174"/>
    <mergeCell ref="AI174:AL174"/>
    <mergeCell ref="BK172:BN172"/>
    <mergeCell ref="BO172:BP172"/>
    <mergeCell ref="A173:B173"/>
    <mergeCell ref="C173:AB173"/>
    <mergeCell ref="AC173:AD173"/>
    <mergeCell ref="AE173:AH173"/>
    <mergeCell ref="AI173:AL173"/>
    <mergeCell ref="AM173:AP173"/>
    <mergeCell ref="AQ173:AT173"/>
    <mergeCell ref="AU173:AX173"/>
    <mergeCell ref="AM172:AP172"/>
    <mergeCell ref="AQ172:AT172"/>
    <mergeCell ref="AU172:AX172"/>
    <mergeCell ref="AY172:BB172"/>
    <mergeCell ref="BC172:BF172"/>
    <mergeCell ref="BG172:BJ172"/>
    <mergeCell ref="AY171:BB171"/>
    <mergeCell ref="BC171:BF171"/>
    <mergeCell ref="BG171:BJ171"/>
    <mergeCell ref="BK171:BN171"/>
    <mergeCell ref="BO171:BP171"/>
    <mergeCell ref="A172:B172"/>
    <mergeCell ref="C172:AB172"/>
    <mergeCell ref="AC172:AD172"/>
    <mergeCell ref="AE172:AH172"/>
    <mergeCell ref="AI172:AL172"/>
    <mergeCell ref="BK170:BN170"/>
    <mergeCell ref="BO170:BP170"/>
    <mergeCell ref="A171:B171"/>
    <mergeCell ref="C171:AB171"/>
    <mergeCell ref="AC171:AD171"/>
    <mergeCell ref="AE171:AH171"/>
    <mergeCell ref="AI171:AL171"/>
    <mergeCell ref="AM171:AP171"/>
    <mergeCell ref="AQ171:AT171"/>
    <mergeCell ref="AU171:AX171"/>
    <mergeCell ref="AM170:AP170"/>
    <mergeCell ref="AQ170:AT170"/>
    <mergeCell ref="AU170:AX170"/>
    <mergeCell ref="AY170:BB170"/>
    <mergeCell ref="BC170:BF170"/>
    <mergeCell ref="BG170:BJ170"/>
    <mergeCell ref="AY169:BB169"/>
    <mergeCell ref="BC169:BF169"/>
    <mergeCell ref="BG169:BJ169"/>
    <mergeCell ref="BK169:BN169"/>
    <mergeCell ref="BO169:BP169"/>
    <mergeCell ref="A170:B170"/>
    <mergeCell ref="C170:AB170"/>
    <mergeCell ref="AC170:AD170"/>
    <mergeCell ref="AE170:AH170"/>
    <mergeCell ref="AI170:AL170"/>
    <mergeCell ref="BK168:BN168"/>
    <mergeCell ref="BO168:BP168"/>
    <mergeCell ref="A169:B169"/>
    <mergeCell ref="C169:AB169"/>
    <mergeCell ref="AC169:AD169"/>
    <mergeCell ref="AE169:AH169"/>
    <mergeCell ref="AI169:AL169"/>
    <mergeCell ref="AM169:AP169"/>
    <mergeCell ref="AQ169:AT169"/>
    <mergeCell ref="AU169:AX169"/>
    <mergeCell ref="AM168:AP168"/>
    <mergeCell ref="AQ168:AT168"/>
    <mergeCell ref="AU168:AX168"/>
    <mergeCell ref="AY168:BB168"/>
    <mergeCell ref="BC168:BF168"/>
    <mergeCell ref="BG168:BJ168"/>
    <mergeCell ref="AY167:BB167"/>
    <mergeCell ref="BC167:BF167"/>
    <mergeCell ref="BG167:BJ167"/>
    <mergeCell ref="BK167:BN167"/>
    <mergeCell ref="BO167:BP167"/>
    <mergeCell ref="A168:B168"/>
    <mergeCell ref="C168:AB168"/>
    <mergeCell ref="AC168:AD168"/>
    <mergeCell ref="AE168:AH168"/>
    <mergeCell ref="AI168:AL168"/>
    <mergeCell ref="BK166:BN166"/>
    <mergeCell ref="BO166:BP166"/>
    <mergeCell ref="A167:B167"/>
    <mergeCell ref="C167:AB167"/>
    <mergeCell ref="AC167:AD167"/>
    <mergeCell ref="AE167:AH167"/>
    <mergeCell ref="AI167:AL167"/>
    <mergeCell ref="AM167:AP167"/>
    <mergeCell ref="AQ167:AT167"/>
    <mergeCell ref="AU167:AX167"/>
    <mergeCell ref="AM166:AP166"/>
    <mergeCell ref="AQ166:AT166"/>
    <mergeCell ref="AU166:AX166"/>
    <mergeCell ref="AY166:BB166"/>
    <mergeCell ref="BC166:BF166"/>
    <mergeCell ref="BG166:BJ166"/>
    <mergeCell ref="AY165:BB165"/>
    <mergeCell ref="BC165:BF165"/>
    <mergeCell ref="BG165:BJ165"/>
    <mergeCell ref="BK165:BN165"/>
    <mergeCell ref="BO165:BP165"/>
    <mergeCell ref="A166:B166"/>
    <mergeCell ref="C166:AB166"/>
    <mergeCell ref="AC166:AD166"/>
    <mergeCell ref="AE166:AH166"/>
    <mergeCell ref="AI166:AL166"/>
    <mergeCell ref="BK164:BN164"/>
    <mergeCell ref="BO164:BP164"/>
    <mergeCell ref="A165:B165"/>
    <mergeCell ref="C165:AB165"/>
    <mergeCell ref="AC165:AD165"/>
    <mergeCell ref="AE165:AH165"/>
    <mergeCell ref="AI165:AL165"/>
    <mergeCell ref="AM165:AP165"/>
    <mergeCell ref="AQ165:AT165"/>
    <mergeCell ref="AU165:AX165"/>
    <mergeCell ref="AM164:AP164"/>
    <mergeCell ref="AQ164:AT164"/>
    <mergeCell ref="AU164:AX164"/>
    <mergeCell ref="AY164:BB164"/>
    <mergeCell ref="BC164:BF164"/>
    <mergeCell ref="BG164:BJ164"/>
    <mergeCell ref="AY163:BB163"/>
    <mergeCell ref="BC163:BF163"/>
    <mergeCell ref="BG163:BJ163"/>
    <mergeCell ref="BK163:BN163"/>
    <mergeCell ref="BO163:BP163"/>
    <mergeCell ref="A164:B164"/>
    <mergeCell ref="C164:AB164"/>
    <mergeCell ref="AC164:AD164"/>
    <mergeCell ref="AE164:AH164"/>
    <mergeCell ref="AI164:AL164"/>
    <mergeCell ref="BK162:BN162"/>
    <mergeCell ref="BO162:BP162"/>
    <mergeCell ref="A163:B163"/>
    <mergeCell ref="C163:AB163"/>
    <mergeCell ref="AC163:AD163"/>
    <mergeCell ref="AE163:AH163"/>
    <mergeCell ref="AI163:AL163"/>
    <mergeCell ref="AM163:AP163"/>
    <mergeCell ref="AQ163:AT163"/>
    <mergeCell ref="AU163:AX163"/>
    <mergeCell ref="AM162:AP162"/>
    <mergeCell ref="AQ162:AT162"/>
    <mergeCell ref="AU162:AX162"/>
    <mergeCell ref="AY162:BB162"/>
    <mergeCell ref="BC162:BF162"/>
    <mergeCell ref="BG162:BJ162"/>
    <mergeCell ref="AY161:BB161"/>
    <mergeCell ref="BC161:BF161"/>
    <mergeCell ref="BG161:BJ161"/>
    <mergeCell ref="BK161:BN161"/>
    <mergeCell ref="BO161:BP161"/>
    <mergeCell ref="A162:B162"/>
    <mergeCell ref="C162:AB162"/>
    <mergeCell ref="AC162:AD162"/>
    <mergeCell ref="AE162:AH162"/>
    <mergeCell ref="AI162:AL162"/>
    <mergeCell ref="BK160:BN160"/>
    <mergeCell ref="BO160:BP160"/>
    <mergeCell ref="A161:B161"/>
    <mergeCell ref="C161:AB161"/>
    <mergeCell ref="AC161:AD161"/>
    <mergeCell ref="AE161:AH161"/>
    <mergeCell ref="AI161:AL161"/>
    <mergeCell ref="AM161:AP161"/>
    <mergeCell ref="AQ161:AT161"/>
    <mergeCell ref="AU161:AX161"/>
    <mergeCell ref="AM160:AP160"/>
    <mergeCell ref="AQ160:AT160"/>
    <mergeCell ref="AU160:AX160"/>
    <mergeCell ref="AY160:BB160"/>
    <mergeCell ref="BC160:BF160"/>
    <mergeCell ref="BG160:BJ160"/>
    <mergeCell ref="AY159:BB159"/>
    <mergeCell ref="BC159:BF159"/>
    <mergeCell ref="BG159:BJ159"/>
    <mergeCell ref="BK159:BN159"/>
    <mergeCell ref="BO159:BP159"/>
    <mergeCell ref="A160:B160"/>
    <mergeCell ref="C160:AB160"/>
    <mergeCell ref="AC160:AD160"/>
    <mergeCell ref="AE160:AH160"/>
    <mergeCell ref="AI160:AL160"/>
    <mergeCell ref="BK158:BN158"/>
    <mergeCell ref="BO158:BP158"/>
    <mergeCell ref="A159:B159"/>
    <mergeCell ref="C159:AB159"/>
    <mergeCell ref="AC159:AD159"/>
    <mergeCell ref="AE159:AH159"/>
    <mergeCell ref="AI159:AL159"/>
    <mergeCell ref="AM159:AP159"/>
    <mergeCell ref="AQ159:AT159"/>
    <mergeCell ref="AU159:AX159"/>
    <mergeCell ref="AM158:AP158"/>
    <mergeCell ref="AQ158:AT158"/>
    <mergeCell ref="AU158:AX158"/>
    <mergeCell ref="AY158:BB158"/>
    <mergeCell ref="BC158:BF158"/>
    <mergeCell ref="BG158:BJ158"/>
    <mergeCell ref="AY157:BB157"/>
    <mergeCell ref="BC157:BF157"/>
    <mergeCell ref="BG157:BJ157"/>
    <mergeCell ref="BK157:BN157"/>
    <mergeCell ref="BO157:BP157"/>
    <mergeCell ref="A158:B158"/>
    <mergeCell ref="C158:AB158"/>
    <mergeCell ref="AC158:AD158"/>
    <mergeCell ref="AE158:AH158"/>
    <mergeCell ref="AI158:AL158"/>
    <mergeCell ref="BK156:BN156"/>
    <mergeCell ref="BO156:BP156"/>
    <mergeCell ref="A157:B157"/>
    <mergeCell ref="C157:AB157"/>
    <mergeCell ref="AC157:AD157"/>
    <mergeCell ref="AE157:AH157"/>
    <mergeCell ref="AI157:AL157"/>
    <mergeCell ref="AM157:AP157"/>
    <mergeCell ref="AQ157:AT157"/>
    <mergeCell ref="AU157:AX157"/>
    <mergeCell ref="AM156:AP156"/>
    <mergeCell ref="AQ156:AT156"/>
    <mergeCell ref="AU156:AX156"/>
    <mergeCell ref="AY156:BB156"/>
    <mergeCell ref="BC156:BF156"/>
    <mergeCell ref="BG156:BJ156"/>
    <mergeCell ref="AY155:BB155"/>
    <mergeCell ref="BC155:BF155"/>
    <mergeCell ref="BG155:BJ155"/>
    <mergeCell ref="BK155:BN155"/>
    <mergeCell ref="BO155:BP155"/>
    <mergeCell ref="A156:B156"/>
    <mergeCell ref="C156:AB156"/>
    <mergeCell ref="AC156:AD156"/>
    <mergeCell ref="AE156:AH156"/>
    <mergeCell ref="AI156:AL156"/>
    <mergeCell ref="BK154:BN154"/>
    <mergeCell ref="BO154:BP154"/>
    <mergeCell ref="A155:B155"/>
    <mergeCell ref="C155:AB155"/>
    <mergeCell ref="AC155:AD155"/>
    <mergeCell ref="AE155:AH155"/>
    <mergeCell ref="AI155:AL155"/>
    <mergeCell ref="AM155:AP155"/>
    <mergeCell ref="AQ155:AT155"/>
    <mergeCell ref="AU155:AX155"/>
    <mergeCell ref="AM154:AP154"/>
    <mergeCell ref="AQ154:AT154"/>
    <mergeCell ref="AU154:AX154"/>
    <mergeCell ref="AY154:BB154"/>
    <mergeCell ref="BC154:BF154"/>
    <mergeCell ref="BG154:BJ154"/>
    <mergeCell ref="AY153:BB153"/>
    <mergeCell ref="BC153:BF153"/>
    <mergeCell ref="BG153:BJ153"/>
    <mergeCell ref="BK153:BN153"/>
    <mergeCell ref="BO153:BP153"/>
    <mergeCell ref="A154:B154"/>
    <mergeCell ref="C154:AB154"/>
    <mergeCell ref="AC154:AD154"/>
    <mergeCell ref="AE154:AH154"/>
    <mergeCell ref="AI154:AL154"/>
    <mergeCell ref="BK152:BN152"/>
    <mergeCell ref="BO152:BP152"/>
    <mergeCell ref="A153:B153"/>
    <mergeCell ref="C153:AB153"/>
    <mergeCell ref="AC153:AD153"/>
    <mergeCell ref="AE153:AH153"/>
    <mergeCell ref="AI153:AL153"/>
    <mergeCell ref="AM153:AP153"/>
    <mergeCell ref="AQ153:AT153"/>
    <mergeCell ref="AU153:AX153"/>
    <mergeCell ref="AM152:AP152"/>
    <mergeCell ref="AQ152:AT152"/>
    <mergeCell ref="AU152:AX152"/>
    <mergeCell ref="AY152:BB152"/>
    <mergeCell ref="BC152:BF152"/>
    <mergeCell ref="BG152:BJ152"/>
    <mergeCell ref="AY151:BB151"/>
    <mergeCell ref="BC151:BF151"/>
    <mergeCell ref="BG151:BJ151"/>
    <mergeCell ref="BK151:BN151"/>
    <mergeCell ref="BO151:BP151"/>
    <mergeCell ref="A152:B152"/>
    <mergeCell ref="C152:AB152"/>
    <mergeCell ref="AC152:AD152"/>
    <mergeCell ref="AE152:AH152"/>
    <mergeCell ref="AI152:AL152"/>
    <mergeCell ref="BK150:BN150"/>
    <mergeCell ref="BO150:BP150"/>
    <mergeCell ref="A151:B151"/>
    <mergeCell ref="C151:AB151"/>
    <mergeCell ref="AC151:AD151"/>
    <mergeCell ref="AE151:AH151"/>
    <mergeCell ref="AI151:AL151"/>
    <mergeCell ref="AM151:AP151"/>
    <mergeCell ref="AQ151:AT151"/>
    <mergeCell ref="AU151:AX151"/>
    <mergeCell ref="AM150:AP150"/>
    <mergeCell ref="AQ150:AT150"/>
    <mergeCell ref="AU150:AX150"/>
    <mergeCell ref="AY150:BB150"/>
    <mergeCell ref="BC150:BF150"/>
    <mergeCell ref="BG150:BJ150"/>
    <mergeCell ref="AY149:BB149"/>
    <mergeCell ref="BC149:BF149"/>
    <mergeCell ref="BG149:BJ149"/>
    <mergeCell ref="BK149:BN149"/>
    <mergeCell ref="BO149:BP149"/>
    <mergeCell ref="A150:B150"/>
    <mergeCell ref="C150:AB150"/>
    <mergeCell ref="AC150:AD150"/>
    <mergeCell ref="AE150:AH150"/>
    <mergeCell ref="AI150:AL150"/>
    <mergeCell ref="BK148:BN148"/>
    <mergeCell ref="BO148:BP148"/>
    <mergeCell ref="A149:B149"/>
    <mergeCell ref="C149:AB149"/>
    <mergeCell ref="AC149:AD149"/>
    <mergeCell ref="AE149:AH149"/>
    <mergeCell ref="AI149:AL149"/>
    <mergeCell ref="AM149:AP149"/>
    <mergeCell ref="AQ149:AT149"/>
    <mergeCell ref="AU149:AX149"/>
    <mergeCell ref="AM148:AP148"/>
    <mergeCell ref="AQ148:AT148"/>
    <mergeCell ref="AU148:AX148"/>
    <mergeCell ref="AY148:BB148"/>
    <mergeCell ref="BC148:BF148"/>
    <mergeCell ref="BG148:BJ148"/>
    <mergeCell ref="AY147:BB147"/>
    <mergeCell ref="BC147:BF147"/>
    <mergeCell ref="BG147:BJ147"/>
    <mergeCell ref="BK147:BN147"/>
    <mergeCell ref="BO147:BP147"/>
    <mergeCell ref="A148:B148"/>
    <mergeCell ref="C148:AB148"/>
    <mergeCell ref="AC148:AD148"/>
    <mergeCell ref="AE148:AH148"/>
    <mergeCell ref="AI148:AL148"/>
    <mergeCell ref="BK146:BN146"/>
    <mergeCell ref="BO146:BP146"/>
    <mergeCell ref="A147:B147"/>
    <mergeCell ref="C147:AB147"/>
    <mergeCell ref="AC147:AD147"/>
    <mergeCell ref="AE147:AH147"/>
    <mergeCell ref="AI147:AL147"/>
    <mergeCell ref="AM147:AP147"/>
    <mergeCell ref="AQ147:AT147"/>
    <mergeCell ref="AU147:AX147"/>
    <mergeCell ref="AM146:AP146"/>
    <mergeCell ref="AQ146:AT146"/>
    <mergeCell ref="AU146:AX146"/>
    <mergeCell ref="AY146:BB146"/>
    <mergeCell ref="BC146:BF146"/>
    <mergeCell ref="BG146:BJ146"/>
    <mergeCell ref="AY145:BB145"/>
    <mergeCell ref="BC145:BF145"/>
    <mergeCell ref="BG145:BJ145"/>
    <mergeCell ref="BK145:BN145"/>
    <mergeCell ref="BO145:BP145"/>
    <mergeCell ref="A146:B146"/>
    <mergeCell ref="C146:AB146"/>
    <mergeCell ref="AC146:AD146"/>
    <mergeCell ref="AE146:AH146"/>
    <mergeCell ref="AI146:AL146"/>
    <mergeCell ref="BK144:BN144"/>
    <mergeCell ref="BO144:BP144"/>
    <mergeCell ref="A145:B145"/>
    <mergeCell ref="C145:AB145"/>
    <mergeCell ref="AC145:AD145"/>
    <mergeCell ref="AE145:AH145"/>
    <mergeCell ref="AI145:AL145"/>
    <mergeCell ref="AM145:AP145"/>
    <mergeCell ref="AQ145:AT145"/>
    <mergeCell ref="AU145:AX145"/>
    <mergeCell ref="AM144:AP144"/>
    <mergeCell ref="AQ144:AT144"/>
    <mergeCell ref="AU144:AX144"/>
    <mergeCell ref="AY144:BB144"/>
    <mergeCell ref="BC144:BF144"/>
    <mergeCell ref="BG144:BJ144"/>
    <mergeCell ref="AY143:BB143"/>
    <mergeCell ref="BC143:BF143"/>
    <mergeCell ref="BG143:BJ143"/>
    <mergeCell ref="BK143:BN143"/>
    <mergeCell ref="BO143:BP143"/>
    <mergeCell ref="A144:B144"/>
    <mergeCell ref="C144:AB144"/>
    <mergeCell ref="AC144:AD144"/>
    <mergeCell ref="AE144:AH144"/>
    <mergeCell ref="AI144:AL144"/>
    <mergeCell ref="BK142:BN142"/>
    <mergeCell ref="BO142:BP142"/>
    <mergeCell ref="A143:B143"/>
    <mergeCell ref="C143:AB143"/>
    <mergeCell ref="AC143:AD143"/>
    <mergeCell ref="AE143:AH143"/>
    <mergeCell ref="AI143:AL143"/>
    <mergeCell ref="AM143:AP143"/>
    <mergeCell ref="AQ143:AT143"/>
    <mergeCell ref="AU143:AX143"/>
    <mergeCell ref="AM142:AP142"/>
    <mergeCell ref="AQ142:AT142"/>
    <mergeCell ref="AU142:AX142"/>
    <mergeCell ref="AY142:BB142"/>
    <mergeCell ref="BC142:BF142"/>
    <mergeCell ref="BG142:BJ142"/>
    <mergeCell ref="AY141:BB141"/>
    <mergeCell ref="BC141:BF141"/>
    <mergeCell ref="BG141:BJ141"/>
    <mergeCell ref="BK141:BN141"/>
    <mergeCell ref="BO141:BP141"/>
    <mergeCell ref="A142:B142"/>
    <mergeCell ref="C142:AB142"/>
    <mergeCell ref="AC142:AD142"/>
    <mergeCell ref="AE142:AH142"/>
    <mergeCell ref="AI142:AL142"/>
    <mergeCell ref="BK140:BN140"/>
    <mergeCell ref="BO140:BP140"/>
    <mergeCell ref="A141:B141"/>
    <mergeCell ref="C141:AB141"/>
    <mergeCell ref="AC141:AD141"/>
    <mergeCell ref="AE141:AH141"/>
    <mergeCell ref="AI141:AL141"/>
    <mergeCell ref="AM141:AP141"/>
    <mergeCell ref="AQ141:AT141"/>
    <mergeCell ref="AU141:AX141"/>
    <mergeCell ref="AM140:AP140"/>
    <mergeCell ref="AQ140:AT140"/>
    <mergeCell ref="AU140:AX140"/>
    <mergeCell ref="AY140:BB140"/>
    <mergeCell ref="BC140:BF140"/>
    <mergeCell ref="BG140:BJ140"/>
    <mergeCell ref="AY139:BB139"/>
    <mergeCell ref="BC139:BF139"/>
    <mergeCell ref="BG139:BJ139"/>
    <mergeCell ref="BK139:BN139"/>
    <mergeCell ref="BO139:BP139"/>
    <mergeCell ref="A140:B140"/>
    <mergeCell ref="C140:AB140"/>
    <mergeCell ref="AC140:AD140"/>
    <mergeCell ref="AE140:AH140"/>
    <mergeCell ref="AI140:AL140"/>
    <mergeCell ref="BK138:BN138"/>
    <mergeCell ref="BO138:BP138"/>
    <mergeCell ref="A139:B139"/>
    <mergeCell ref="C139:AB139"/>
    <mergeCell ref="AC139:AD139"/>
    <mergeCell ref="AE139:AH139"/>
    <mergeCell ref="AI139:AL139"/>
    <mergeCell ref="AM139:AP139"/>
    <mergeCell ref="AQ139:AT139"/>
    <mergeCell ref="AU139:AX139"/>
    <mergeCell ref="AM138:AP138"/>
    <mergeCell ref="AQ138:AT138"/>
    <mergeCell ref="AU138:AX138"/>
    <mergeCell ref="AY138:BB138"/>
    <mergeCell ref="BC138:BF138"/>
    <mergeCell ref="BG138:BJ138"/>
    <mergeCell ref="AY137:BB137"/>
    <mergeCell ref="BC137:BF137"/>
    <mergeCell ref="BG137:BJ137"/>
    <mergeCell ref="BK137:BN137"/>
    <mergeCell ref="BO137:BP137"/>
    <mergeCell ref="A138:B138"/>
    <mergeCell ref="C138:AB138"/>
    <mergeCell ref="AC138:AD138"/>
    <mergeCell ref="AE138:AH138"/>
    <mergeCell ref="AI138:AL138"/>
    <mergeCell ref="BK136:BN136"/>
    <mergeCell ref="BO136:BP136"/>
    <mergeCell ref="A137:B137"/>
    <mergeCell ref="C137:AB137"/>
    <mergeCell ref="AC137:AD137"/>
    <mergeCell ref="AE137:AH137"/>
    <mergeCell ref="AI137:AL137"/>
    <mergeCell ref="AM137:AP137"/>
    <mergeCell ref="AQ137:AT137"/>
    <mergeCell ref="AU137:AX137"/>
    <mergeCell ref="AM136:AP136"/>
    <mergeCell ref="AQ136:AT136"/>
    <mergeCell ref="AU136:AX136"/>
    <mergeCell ref="AY136:BB136"/>
    <mergeCell ref="BC136:BF136"/>
    <mergeCell ref="BG136:BJ136"/>
    <mergeCell ref="AY135:BB135"/>
    <mergeCell ref="BC135:BF135"/>
    <mergeCell ref="BG135:BJ135"/>
    <mergeCell ref="BK135:BN135"/>
    <mergeCell ref="BO135:BP135"/>
    <mergeCell ref="A136:B136"/>
    <mergeCell ref="C136:AB136"/>
    <mergeCell ref="AC136:AD136"/>
    <mergeCell ref="AE136:AH136"/>
    <mergeCell ref="AI136:AL136"/>
    <mergeCell ref="BK134:BN134"/>
    <mergeCell ref="BO134:BP134"/>
    <mergeCell ref="A135:B135"/>
    <mergeCell ref="C135:AB135"/>
    <mergeCell ref="AC135:AD135"/>
    <mergeCell ref="AE135:AH135"/>
    <mergeCell ref="AI135:AL135"/>
    <mergeCell ref="AM135:AP135"/>
    <mergeCell ref="AQ135:AT135"/>
    <mergeCell ref="AU135:AX135"/>
    <mergeCell ref="AM134:AP134"/>
    <mergeCell ref="AQ134:AT134"/>
    <mergeCell ref="AU134:AX134"/>
    <mergeCell ref="AY134:BB134"/>
    <mergeCell ref="BC134:BF134"/>
    <mergeCell ref="BG134:BJ134"/>
    <mergeCell ref="AY133:BB133"/>
    <mergeCell ref="BC133:BF133"/>
    <mergeCell ref="BG133:BJ133"/>
    <mergeCell ref="BK133:BN133"/>
    <mergeCell ref="BO133:BP133"/>
    <mergeCell ref="A134:B134"/>
    <mergeCell ref="C134:AB134"/>
    <mergeCell ref="AC134:AD134"/>
    <mergeCell ref="AE134:AH134"/>
    <mergeCell ref="AI134:AL134"/>
    <mergeCell ref="BK132:BN132"/>
    <mergeCell ref="BO132:BP132"/>
    <mergeCell ref="A133:B133"/>
    <mergeCell ref="C133:AB133"/>
    <mergeCell ref="AC133:AD133"/>
    <mergeCell ref="AE133:AH133"/>
    <mergeCell ref="AI133:AL133"/>
    <mergeCell ref="AM133:AP133"/>
    <mergeCell ref="AQ133:AT133"/>
    <mergeCell ref="AU133:AX133"/>
    <mergeCell ref="AM132:AP132"/>
    <mergeCell ref="AQ132:AT132"/>
    <mergeCell ref="AU132:AX132"/>
    <mergeCell ref="AY132:BB132"/>
    <mergeCell ref="BC132:BF132"/>
    <mergeCell ref="BG132:BJ132"/>
    <mergeCell ref="AY131:BB131"/>
    <mergeCell ref="BC131:BF131"/>
    <mergeCell ref="BG131:BJ131"/>
    <mergeCell ref="BK131:BN131"/>
    <mergeCell ref="BO131:BP131"/>
    <mergeCell ref="A132:B132"/>
    <mergeCell ref="C132:AB132"/>
    <mergeCell ref="AC132:AD132"/>
    <mergeCell ref="AE132:AH132"/>
    <mergeCell ref="AI132:AL132"/>
    <mergeCell ref="BK130:BN130"/>
    <mergeCell ref="BO130:BP130"/>
    <mergeCell ref="A131:B131"/>
    <mergeCell ref="C131:AB131"/>
    <mergeCell ref="AC131:AD131"/>
    <mergeCell ref="AE131:AH131"/>
    <mergeCell ref="AI131:AL131"/>
    <mergeCell ref="AM131:AP131"/>
    <mergeCell ref="AQ131:AT131"/>
    <mergeCell ref="AU131:AX131"/>
    <mergeCell ref="AM130:AP130"/>
    <mergeCell ref="AQ130:AT130"/>
    <mergeCell ref="AU130:AX130"/>
    <mergeCell ref="AY130:BB130"/>
    <mergeCell ref="BC130:BF130"/>
    <mergeCell ref="BG130:BJ130"/>
    <mergeCell ref="AY129:BB129"/>
    <mergeCell ref="BC129:BF129"/>
    <mergeCell ref="BG129:BJ129"/>
    <mergeCell ref="BK129:BN129"/>
    <mergeCell ref="BO129:BP129"/>
    <mergeCell ref="A130:B130"/>
    <mergeCell ref="C130:AB130"/>
    <mergeCell ref="AC130:AD130"/>
    <mergeCell ref="AE130:AH130"/>
    <mergeCell ref="AI130:AL130"/>
    <mergeCell ref="BK128:BN128"/>
    <mergeCell ref="BO128:BP128"/>
    <mergeCell ref="A129:B129"/>
    <mergeCell ref="C129:AB129"/>
    <mergeCell ref="AC129:AD129"/>
    <mergeCell ref="AE129:AH129"/>
    <mergeCell ref="AI129:AL129"/>
    <mergeCell ref="AM129:AP129"/>
    <mergeCell ref="AQ129:AT129"/>
    <mergeCell ref="AU129:AX129"/>
    <mergeCell ref="AM128:AP128"/>
    <mergeCell ref="AQ128:AT128"/>
    <mergeCell ref="AU128:AX128"/>
    <mergeCell ref="AY128:BB128"/>
    <mergeCell ref="BC128:BF128"/>
    <mergeCell ref="BG128:BJ128"/>
    <mergeCell ref="AY127:BB127"/>
    <mergeCell ref="BC127:BF127"/>
    <mergeCell ref="BG127:BJ127"/>
    <mergeCell ref="BK127:BN127"/>
    <mergeCell ref="BO127:BP127"/>
    <mergeCell ref="A128:B128"/>
    <mergeCell ref="C128:AB128"/>
    <mergeCell ref="AC128:AD128"/>
    <mergeCell ref="AE128:AH128"/>
    <mergeCell ref="AI128:AL128"/>
    <mergeCell ref="BK126:BN126"/>
    <mergeCell ref="BO126:BP126"/>
    <mergeCell ref="A127:B127"/>
    <mergeCell ref="C127:AB127"/>
    <mergeCell ref="AC127:AD127"/>
    <mergeCell ref="AE127:AH127"/>
    <mergeCell ref="AI127:AL127"/>
    <mergeCell ref="AM127:AP127"/>
    <mergeCell ref="AQ127:AT127"/>
    <mergeCell ref="AU127:AX127"/>
    <mergeCell ref="AM126:AP126"/>
    <mergeCell ref="AQ126:AT126"/>
    <mergeCell ref="AU126:AX126"/>
    <mergeCell ref="AY126:BB126"/>
    <mergeCell ref="BC126:BF126"/>
    <mergeCell ref="BG126:BJ126"/>
    <mergeCell ref="AY125:BB125"/>
    <mergeCell ref="BC125:BF125"/>
    <mergeCell ref="BG125:BJ125"/>
    <mergeCell ref="BK125:BN125"/>
    <mergeCell ref="BO125:BP125"/>
    <mergeCell ref="A126:B126"/>
    <mergeCell ref="C126:AB126"/>
    <mergeCell ref="AC126:AD126"/>
    <mergeCell ref="AE126:AH126"/>
    <mergeCell ref="AI126:AL126"/>
    <mergeCell ref="BK124:BN124"/>
    <mergeCell ref="BO124:BP124"/>
    <mergeCell ref="A125:B125"/>
    <mergeCell ref="C125:AB125"/>
    <mergeCell ref="AC125:AD125"/>
    <mergeCell ref="AE125:AH125"/>
    <mergeCell ref="AI125:AL125"/>
    <mergeCell ref="AM125:AP125"/>
    <mergeCell ref="AQ125:AT125"/>
    <mergeCell ref="AU125:AX125"/>
    <mergeCell ref="AM124:AP124"/>
    <mergeCell ref="AQ124:AT124"/>
    <mergeCell ref="AU124:AX124"/>
    <mergeCell ref="AY124:BB124"/>
    <mergeCell ref="BC124:BF124"/>
    <mergeCell ref="BG124:BJ124"/>
    <mergeCell ref="AY123:BB123"/>
    <mergeCell ref="BC123:BF123"/>
    <mergeCell ref="BG123:BJ123"/>
    <mergeCell ref="BK123:BN123"/>
    <mergeCell ref="BO123:BP123"/>
    <mergeCell ref="A124:B124"/>
    <mergeCell ref="C124:AB124"/>
    <mergeCell ref="AC124:AD124"/>
    <mergeCell ref="AE124:AH124"/>
    <mergeCell ref="AI124:AL124"/>
    <mergeCell ref="BK122:BN122"/>
    <mergeCell ref="BO122:BP122"/>
    <mergeCell ref="A123:B123"/>
    <mergeCell ref="C123:AB123"/>
    <mergeCell ref="AC123:AD123"/>
    <mergeCell ref="AE123:AH123"/>
    <mergeCell ref="AI123:AL123"/>
    <mergeCell ref="AM123:AP123"/>
    <mergeCell ref="AQ123:AT123"/>
    <mergeCell ref="AU123:AX123"/>
    <mergeCell ref="AM122:AP122"/>
    <mergeCell ref="AQ122:AT122"/>
    <mergeCell ref="AU122:AX122"/>
    <mergeCell ref="AY122:BB122"/>
    <mergeCell ref="BC122:BF122"/>
    <mergeCell ref="BG122:BJ122"/>
    <mergeCell ref="AY121:BB121"/>
    <mergeCell ref="BC121:BF121"/>
    <mergeCell ref="BG121:BJ121"/>
    <mergeCell ref="BK121:BN121"/>
    <mergeCell ref="BO121:BP121"/>
    <mergeCell ref="A122:B122"/>
    <mergeCell ref="C122:AB122"/>
    <mergeCell ref="AC122:AD122"/>
    <mergeCell ref="AE122:AH122"/>
    <mergeCell ref="AI122:AL122"/>
    <mergeCell ref="BK120:BN120"/>
    <mergeCell ref="BO120:BP120"/>
    <mergeCell ref="A121:B121"/>
    <mergeCell ref="C121:AB121"/>
    <mergeCell ref="AC121:AD121"/>
    <mergeCell ref="AE121:AH121"/>
    <mergeCell ref="AI121:AL121"/>
    <mergeCell ref="AM121:AP121"/>
    <mergeCell ref="AQ121:AT121"/>
    <mergeCell ref="AU121:AX121"/>
    <mergeCell ref="AM120:AP120"/>
    <mergeCell ref="AQ120:AT120"/>
    <mergeCell ref="AU120:AX120"/>
    <mergeCell ref="AY120:BB120"/>
    <mergeCell ref="BC120:BF120"/>
    <mergeCell ref="BG120:BJ120"/>
    <mergeCell ref="AY119:BB119"/>
    <mergeCell ref="BC119:BF119"/>
    <mergeCell ref="BG119:BJ119"/>
    <mergeCell ref="BK119:BN119"/>
    <mergeCell ref="BO119:BP119"/>
    <mergeCell ref="A120:B120"/>
    <mergeCell ref="C120:AB120"/>
    <mergeCell ref="AC120:AD120"/>
    <mergeCell ref="AE120:AH120"/>
    <mergeCell ref="AI120:AL120"/>
    <mergeCell ref="BK118:BN118"/>
    <mergeCell ref="BO118:BP118"/>
    <mergeCell ref="A119:B119"/>
    <mergeCell ref="C119:AB119"/>
    <mergeCell ref="AC119:AD119"/>
    <mergeCell ref="AE119:AH119"/>
    <mergeCell ref="AI119:AL119"/>
    <mergeCell ref="AM119:AP119"/>
    <mergeCell ref="AQ119:AT119"/>
    <mergeCell ref="AU119:AX119"/>
    <mergeCell ref="AM118:AP118"/>
    <mergeCell ref="AQ118:AT118"/>
    <mergeCell ref="AU118:AX118"/>
    <mergeCell ref="AY118:BB118"/>
    <mergeCell ref="BC118:BF118"/>
    <mergeCell ref="BG118:BJ118"/>
    <mergeCell ref="AY117:BB117"/>
    <mergeCell ref="BC117:BF117"/>
    <mergeCell ref="BG117:BJ117"/>
    <mergeCell ref="BK117:BN117"/>
    <mergeCell ref="BO117:BP117"/>
    <mergeCell ref="A118:B118"/>
    <mergeCell ref="C118:AB118"/>
    <mergeCell ref="AC118:AD118"/>
    <mergeCell ref="AE118:AH118"/>
    <mergeCell ref="AI118:AL118"/>
    <mergeCell ref="BK116:BN116"/>
    <mergeCell ref="BO116:BP116"/>
    <mergeCell ref="A117:B117"/>
    <mergeCell ref="C117:AB117"/>
    <mergeCell ref="AC117:AD117"/>
    <mergeCell ref="AE117:AH117"/>
    <mergeCell ref="AI117:AL117"/>
    <mergeCell ref="AM117:AP117"/>
    <mergeCell ref="AQ117:AT117"/>
    <mergeCell ref="AU117:AX117"/>
    <mergeCell ref="AM116:AP116"/>
    <mergeCell ref="AQ116:AT116"/>
    <mergeCell ref="AU116:AX116"/>
    <mergeCell ref="AY116:BB116"/>
    <mergeCell ref="BC116:BF116"/>
    <mergeCell ref="BG116:BJ116"/>
    <mergeCell ref="AY115:BB115"/>
    <mergeCell ref="BC115:BF115"/>
    <mergeCell ref="BG115:BJ115"/>
    <mergeCell ref="BK115:BN115"/>
    <mergeCell ref="BO115:BP115"/>
    <mergeCell ref="A116:B116"/>
    <mergeCell ref="C116:AB116"/>
    <mergeCell ref="AC116:AD116"/>
    <mergeCell ref="AE116:AH116"/>
    <mergeCell ref="AI116:AL116"/>
    <mergeCell ref="BK114:BN114"/>
    <mergeCell ref="BO114:BP114"/>
    <mergeCell ref="A115:B115"/>
    <mergeCell ref="C115:AB115"/>
    <mergeCell ref="AC115:AD115"/>
    <mergeCell ref="AE115:AH115"/>
    <mergeCell ref="AI115:AL115"/>
    <mergeCell ref="AM115:AP115"/>
    <mergeCell ref="AQ115:AT115"/>
    <mergeCell ref="AU115:AX115"/>
    <mergeCell ref="AM114:AP114"/>
    <mergeCell ref="AQ114:AT114"/>
    <mergeCell ref="AU114:AX114"/>
    <mergeCell ref="AY114:BB114"/>
    <mergeCell ref="BC114:BF114"/>
    <mergeCell ref="BG114:BJ114"/>
    <mergeCell ref="AY113:BB113"/>
    <mergeCell ref="BC113:BF113"/>
    <mergeCell ref="BG113:BJ113"/>
    <mergeCell ref="BK113:BN113"/>
    <mergeCell ref="BO113:BP113"/>
    <mergeCell ref="A114:B114"/>
    <mergeCell ref="C114:AB114"/>
    <mergeCell ref="AC114:AD114"/>
    <mergeCell ref="AE114:AH114"/>
    <mergeCell ref="AI114:AL114"/>
    <mergeCell ref="BK112:BN112"/>
    <mergeCell ref="BO112:BP112"/>
    <mergeCell ref="A113:B113"/>
    <mergeCell ref="C113:AB113"/>
    <mergeCell ref="AC113:AD113"/>
    <mergeCell ref="AE113:AH113"/>
    <mergeCell ref="AI113:AL113"/>
    <mergeCell ref="AM113:AP113"/>
    <mergeCell ref="AQ113:AT113"/>
    <mergeCell ref="AU113:AX113"/>
    <mergeCell ref="AM112:AP112"/>
    <mergeCell ref="AQ112:AT112"/>
    <mergeCell ref="AU112:AX112"/>
    <mergeCell ref="AY112:BB112"/>
    <mergeCell ref="BC112:BF112"/>
    <mergeCell ref="BG112:BJ112"/>
    <mergeCell ref="AY111:BB111"/>
    <mergeCell ref="BC111:BF111"/>
    <mergeCell ref="BG111:BJ111"/>
    <mergeCell ref="BK111:BN111"/>
    <mergeCell ref="BO111:BP111"/>
    <mergeCell ref="A112:B112"/>
    <mergeCell ref="C112:AB112"/>
    <mergeCell ref="AC112:AD112"/>
    <mergeCell ref="AE112:AH112"/>
    <mergeCell ref="AI112:AL112"/>
    <mergeCell ref="BK110:BN110"/>
    <mergeCell ref="BO110:BP110"/>
    <mergeCell ref="A111:B111"/>
    <mergeCell ref="C111:AB111"/>
    <mergeCell ref="AC111:AD111"/>
    <mergeCell ref="AE111:AH111"/>
    <mergeCell ref="AI111:AL111"/>
    <mergeCell ref="AM111:AP111"/>
    <mergeCell ref="AQ111:AT111"/>
    <mergeCell ref="AU111:AX111"/>
    <mergeCell ref="AM110:AP110"/>
    <mergeCell ref="AQ110:AT110"/>
    <mergeCell ref="AU110:AX110"/>
    <mergeCell ref="AY110:BB110"/>
    <mergeCell ref="BC110:BF110"/>
    <mergeCell ref="BG110:BJ110"/>
    <mergeCell ref="AY109:BB109"/>
    <mergeCell ref="BC109:BF109"/>
    <mergeCell ref="BG109:BJ109"/>
    <mergeCell ref="BK109:BN109"/>
    <mergeCell ref="BO109:BP109"/>
    <mergeCell ref="A110:B110"/>
    <mergeCell ref="C110:AB110"/>
    <mergeCell ref="AC110:AD110"/>
    <mergeCell ref="AE110:AH110"/>
    <mergeCell ref="AI110:AL110"/>
    <mergeCell ref="BK108:BN108"/>
    <mergeCell ref="BO108:BP108"/>
    <mergeCell ref="A109:B109"/>
    <mergeCell ref="C109:AB109"/>
    <mergeCell ref="AC109:AD109"/>
    <mergeCell ref="AE109:AH109"/>
    <mergeCell ref="AI109:AL109"/>
    <mergeCell ref="AM109:AP109"/>
    <mergeCell ref="AQ109:AT109"/>
    <mergeCell ref="AU109:AX109"/>
    <mergeCell ref="AM108:AP108"/>
    <mergeCell ref="AQ108:AT108"/>
    <mergeCell ref="AU108:AX108"/>
    <mergeCell ref="AY108:BB108"/>
    <mergeCell ref="BC108:BF108"/>
    <mergeCell ref="BG108:BJ108"/>
    <mergeCell ref="AY107:BB107"/>
    <mergeCell ref="BC107:BF107"/>
    <mergeCell ref="BG107:BJ107"/>
    <mergeCell ref="BK107:BN107"/>
    <mergeCell ref="BO107:BP107"/>
    <mergeCell ref="A108:B108"/>
    <mergeCell ref="C108:AB108"/>
    <mergeCell ref="AC108:AD108"/>
    <mergeCell ref="AE108:AH108"/>
    <mergeCell ref="AI108:AL108"/>
    <mergeCell ref="BK106:BN106"/>
    <mergeCell ref="BO106:BP106"/>
    <mergeCell ref="A107:B107"/>
    <mergeCell ref="C107:AB107"/>
    <mergeCell ref="AC107:AD107"/>
    <mergeCell ref="AE107:AH107"/>
    <mergeCell ref="AI107:AL107"/>
    <mergeCell ref="AM107:AP107"/>
    <mergeCell ref="AQ107:AT107"/>
    <mergeCell ref="AU107:AX107"/>
    <mergeCell ref="AM106:AP106"/>
    <mergeCell ref="AQ106:AT106"/>
    <mergeCell ref="AU106:AX106"/>
    <mergeCell ref="AY106:BB106"/>
    <mergeCell ref="BC106:BF106"/>
    <mergeCell ref="BG106:BJ106"/>
    <mergeCell ref="AY105:BB105"/>
    <mergeCell ref="BC105:BF105"/>
    <mergeCell ref="BG105:BJ105"/>
    <mergeCell ref="BK105:BN105"/>
    <mergeCell ref="BO105:BP105"/>
    <mergeCell ref="A106:B106"/>
    <mergeCell ref="C106:AB106"/>
    <mergeCell ref="AC106:AD106"/>
    <mergeCell ref="AE106:AH106"/>
    <mergeCell ref="AI106:AL106"/>
    <mergeCell ref="BK104:BN104"/>
    <mergeCell ref="BO104:BP104"/>
    <mergeCell ref="A105:B105"/>
    <mergeCell ref="C105:AB105"/>
    <mergeCell ref="AC105:AD105"/>
    <mergeCell ref="AE105:AH105"/>
    <mergeCell ref="AI105:AL105"/>
    <mergeCell ref="AM105:AP105"/>
    <mergeCell ref="AQ105:AT105"/>
    <mergeCell ref="AU105:AX105"/>
    <mergeCell ref="AM104:AP104"/>
    <mergeCell ref="AQ104:AT104"/>
    <mergeCell ref="AU104:AX104"/>
    <mergeCell ref="AY104:BB104"/>
    <mergeCell ref="BC104:BF104"/>
    <mergeCell ref="BG104:BJ104"/>
    <mergeCell ref="AY103:BB103"/>
    <mergeCell ref="BC103:BF103"/>
    <mergeCell ref="BG103:BJ103"/>
    <mergeCell ref="BK103:BN103"/>
    <mergeCell ref="BO103:BP103"/>
    <mergeCell ref="A104:B104"/>
    <mergeCell ref="C104:AB104"/>
    <mergeCell ref="AC104:AD104"/>
    <mergeCell ref="AE104:AH104"/>
    <mergeCell ref="AI104:AL104"/>
    <mergeCell ref="BK102:BN102"/>
    <mergeCell ref="BO102:BP102"/>
    <mergeCell ref="A103:B103"/>
    <mergeCell ref="C103:AB103"/>
    <mergeCell ref="AC103:AD103"/>
    <mergeCell ref="AE103:AH103"/>
    <mergeCell ref="AI103:AL103"/>
    <mergeCell ref="AM103:AP103"/>
    <mergeCell ref="AQ103:AT103"/>
    <mergeCell ref="AU103:AX103"/>
    <mergeCell ref="BO101:BP101"/>
    <mergeCell ref="A102:B102"/>
    <mergeCell ref="AE102:AH102"/>
    <mergeCell ref="AI102:AL102"/>
    <mergeCell ref="AM102:AP102"/>
    <mergeCell ref="AQ102:AT102"/>
    <mergeCell ref="AU102:AX102"/>
    <mergeCell ref="AY102:BB102"/>
    <mergeCell ref="BC102:BF102"/>
    <mergeCell ref="BG102:BJ102"/>
    <mergeCell ref="AQ101:AT101"/>
    <mergeCell ref="AU101:AX101"/>
    <mergeCell ref="AY101:BB101"/>
    <mergeCell ref="BC101:BF101"/>
    <mergeCell ref="BG101:BJ101"/>
    <mergeCell ref="BK101:BN101"/>
    <mergeCell ref="BC100:BF100"/>
    <mergeCell ref="BG100:BJ100"/>
    <mergeCell ref="BK100:BN100"/>
    <mergeCell ref="BO100:BP100"/>
    <mergeCell ref="A101:B101"/>
    <mergeCell ref="C101:AB101"/>
    <mergeCell ref="AC101:AD101"/>
    <mergeCell ref="AE101:AH101"/>
    <mergeCell ref="AI101:AL101"/>
    <mergeCell ref="AM101:AP101"/>
    <mergeCell ref="BO99:BP99"/>
    <mergeCell ref="A100:B100"/>
    <mergeCell ref="C100:AB100"/>
    <mergeCell ref="AC100:AD100"/>
    <mergeCell ref="AE100:AH100"/>
    <mergeCell ref="AI100:AL100"/>
    <mergeCell ref="AM100:AP100"/>
    <mergeCell ref="AQ100:AT100"/>
    <mergeCell ref="AU100:AX100"/>
    <mergeCell ref="AY100:BB100"/>
    <mergeCell ref="AQ99:AT99"/>
    <mergeCell ref="AU99:AX99"/>
    <mergeCell ref="AY99:BB99"/>
    <mergeCell ref="BC99:BF99"/>
    <mergeCell ref="BG99:BJ99"/>
    <mergeCell ref="BK99:BN99"/>
    <mergeCell ref="BC98:BF98"/>
    <mergeCell ref="BG98:BJ98"/>
    <mergeCell ref="BK98:BN98"/>
    <mergeCell ref="BO98:BP98"/>
    <mergeCell ref="A99:B99"/>
    <mergeCell ref="C99:AB99"/>
    <mergeCell ref="AC99:AD99"/>
    <mergeCell ref="AE99:AH99"/>
    <mergeCell ref="AI99:AL99"/>
    <mergeCell ref="AM99:AP99"/>
    <mergeCell ref="BO97:BP97"/>
    <mergeCell ref="A98:B98"/>
    <mergeCell ref="C98:AB98"/>
    <mergeCell ref="AC98:AD98"/>
    <mergeCell ref="AE98:AH98"/>
    <mergeCell ref="AI98:AL98"/>
    <mergeCell ref="AM98:AP98"/>
    <mergeCell ref="AQ98:AT98"/>
    <mergeCell ref="AU98:AX98"/>
    <mergeCell ref="AY98:BB98"/>
    <mergeCell ref="AQ97:AT97"/>
    <mergeCell ref="AU97:AX97"/>
    <mergeCell ref="AY97:BB97"/>
    <mergeCell ref="BC97:BF97"/>
    <mergeCell ref="BG97:BJ97"/>
    <mergeCell ref="BK97:BN97"/>
    <mergeCell ref="BC96:BF96"/>
    <mergeCell ref="BG96:BJ96"/>
    <mergeCell ref="BK96:BN96"/>
    <mergeCell ref="BO96:BP96"/>
    <mergeCell ref="A97:B97"/>
    <mergeCell ref="C97:AB97"/>
    <mergeCell ref="AC97:AD97"/>
    <mergeCell ref="AE97:AH97"/>
    <mergeCell ref="AI97:AL97"/>
    <mergeCell ref="AM97:AP97"/>
    <mergeCell ref="BO95:BP95"/>
    <mergeCell ref="A96:B96"/>
    <mergeCell ref="C96:AB96"/>
    <mergeCell ref="AC96:AD96"/>
    <mergeCell ref="AE96:AH96"/>
    <mergeCell ref="AI96:AL96"/>
    <mergeCell ref="AM96:AP96"/>
    <mergeCell ref="AQ96:AT96"/>
    <mergeCell ref="AU96:AX96"/>
    <mergeCell ref="AY96:BB96"/>
    <mergeCell ref="AQ95:AT95"/>
    <mergeCell ref="AU95:AX95"/>
    <mergeCell ref="AY95:BB95"/>
    <mergeCell ref="BC95:BF95"/>
    <mergeCell ref="BG95:BJ95"/>
    <mergeCell ref="BK95:BN95"/>
    <mergeCell ref="BC94:BF94"/>
    <mergeCell ref="BG94:BJ94"/>
    <mergeCell ref="BK94:BN94"/>
    <mergeCell ref="BO94:BP94"/>
    <mergeCell ref="A95:B95"/>
    <mergeCell ref="C95:AB95"/>
    <mergeCell ref="AC95:AD95"/>
    <mergeCell ref="AE95:AH95"/>
    <mergeCell ref="AI95:AL95"/>
    <mergeCell ref="AM95:AP95"/>
    <mergeCell ref="BO93:BP93"/>
    <mergeCell ref="A94:B94"/>
    <mergeCell ref="C94:AB94"/>
    <mergeCell ref="AC94:AD94"/>
    <mergeCell ref="AE94:AH94"/>
    <mergeCell ref="AI94:AL94"/>
    <mergeCell ref="AM94:AP94"/>
    <mergeCell ref="AQ94:AT94"/>
    <mergeCell ref="AU94:AX94"/>
    <mergeCell ref="AY94:BB94"/>
    <mergeCell ref="AQ93:AT93"/>
    <mergeCell ref="AU93:AX93"/>
    <mergeCell ref="AY93:BB93"/>
    <mergeCell ref="BC93:BF93"/>
    <mergeCell ref="BG93:BJ93"/>
    <mergeCell ref="BK93:BN93"/>
    <mergeCell ref="BC92:BF92"/>
    <mergeCell ref="BG92:BJ92"/>
    <mergeCell ref="BK92:BN92"/>
    <mergeCell ref="BO92:BP92"/>
    <mergeCell ref="A93:B93"/>
    <mergeCell ref="C93:AB93"/>
    <mergeCell ref="AC93:AD93"/>
    <mergeCell ref="AE93:AH93"/>
    <mergeCell ref="AI93:AL93"/>
    <mergeCell ref="AM93:AP93"/>
    <mergeCell ref="BO91:BP91"/>
    <mergeCell ref="A92:B92"/>
    <mergeCell ref="C92:AB92"/>
    <mergeCell ref="AC92:AD92"/>
    <mergeCell ref="AE92:AH92"/>
    <mergeCell ref="AI92:AL92"/>
    <mergeCell ref="AM92:AP92"/>
    <mergeCell ref="AQ92:AT92"/>
    <mergeCell ref="AU92:AX92"/>
    <mergeCell ref="AY92:BB92"/>
    <mergeCell ref="AQ91:AT91"/>
    <mergeCell ref="AU91:AX91"/>
    <mergeCell ref="AY91:BB91"/>
    <mergeCell ref="BC91:BF91"/>
    <mergeCell ref="BG91:BJ91"/>
    <mergeCell ref="BK91:BN91"/>
    <mergeCell ref="BC90:BF90"/>
    <mergeCell ref="BG90:BJ90"/>
    <mergeCell ref="BK90:BN90"/>
    <mergeCell ref="BO90:BP90"/>
    <mergeCell ref="A91:B91"/>
    <mergeCell ref="C91:AB91"/>
    <mergeCell ref="AC91:AD91"/>
    <mergeCell ref="AE91:AH91"/>
    <mergeCell ref="AI91:AL91"/>
    <mergeCell ref="AM91:AP91"/>
    <mergeCell ref="BO89:BP89"/>
    <mergeCell ref="A90:B90"/>
    <mergeCell ref="C90:AB90"/>
    <mergeCell ref="AC90:AD90"/>
    <mergeCell ref="AE90:AH90"/>
    <mergeCell ref="AI90:AL90"/>
    <mergeCell ref="AM90:AP90"/>
    <mergeCell ref="AQ90:AT90"/>
    <mergeCell ref="AU90:AX90"/>
    <mergeCell ref="AY90:BB90"/>
    <mergeCell ref="AQ89:AT89"/>
    <mergeCell ref="AU89:AX89"/>
    <mergeCell ref="AY89:BB89"/>
    <mergeCell ref="BC89:BF89"/>
    <mergeCell ref="BG89:BJ89"/>
    <mergeCell ref="BK89:BN89"/>
    <mergeCell ref="BC88:BF88"/>
    <mergeCell ref="BG88:BJ88"/>
    <mergeCell ref="BK88:BN88"/>
    <mergeCell ref="BO88:BP88"/>
    <mergeCell ref="A89:B89"/>
    <mergeCell ref="C89:AB89"/>
    <mergeCell ref="AC89:AD89"/>
    <mergeCell ref="AE89:AH89"/>
    <mergeCell ref="AI89:AL89"/>
    <mergeCell ref="AM89:AP89"/>
    <mergeCell ref="BO87:BP87"/>
    <mergeCell ref="A88:B88"/>
    <mergeCell ref="C88:AB88"/>
    <mergeCell ref="AC88:AD88"/>
    <mergeCell ref="AE88:AH88"/>
    <mergeCell ref="AI88:AL88"/>
    <mergeCell ref="AM88:AP88"/>
    <mergeCell ref="AQ88:AT88"/>
    <mergeCell ref="AU88:AX88"/>
    <mergeCell ref="AY88:BB88"/>
    <mergeCell ref="AQ87:AT87"/>
    <mergeCell ref="AU87:AX87"/>
    <mergeCell ref="AY87:BB87"/>
    <mergeCell ref="BC87:BF87"/>
    <mergeCell ref="BG87:BJ87"/>
    <mergeCell ref="BK87:BN87"/>
    <mergeCell ref="BC86:BF86"/>
    <mergeCell ref="BG86:BJ86"/>
    <mergeCell ref="BK86:BN86"/>
    <mergeCell ref="BO86:BP86"/>
    <mergeCell ref="A87:B87"/>
    <mergeCell ref="C87:AB87"/>
    <mergeCell ref="AC87:AD87"/>
    <mergeCell ref="AE87:AH87"/>
    <mergeCell ref="AI87:AL87"/>
    <mergeCell ref="AM87:AP87"/>
    <mergeCell ref="BO85:BP85"/>
    <mergeCell ref="A86:B86"/>
    <mergeCell ref="C86:AB86"/>
    <mergeCell ref="AC86:AD86"/>
    <mergeCell ref="AE86:AH86"/>
    <mergeCell ref="AI86:AL86"/>
    <mergeCell ref="AM86:AP86"/>
    <mergeCell ref="AQ86:AT86"/>
    <mergeCell ref="AU86:AX86"/>
    <mergeCell ref="AY86:BB86"/>
    <mergeCell ref="AQ85:AT85"/>
    <mergeCell ref="AU85:AX85"/>
    <mergeCell ref="AY85:BB85"/>
    <mergeCell ref="BC85:BF85"/>
    <mergeCell ref="BG85:BJ85"/>
    <mergeCell ref="BK85:BN85"/>
    <mergeCell ref="BC84:BF84"/>
    <mergeCell ref="BG84:BJ84"/>
    <mergeCell ref="BK84:BN84"/>
    <mergeCell ref="BO84:BP84"/>
    <mergeCell ref="A85:B85"/>
    <mergeCell ref="C85:AB85"/>
    <mergeCell ref="AC85:AD85"/>
    <mergeCell ref="AE85:AH85"/>
    <mergeCell ref="AI85:AL85"/>
    <mergeCell ref="AM85:AP85"/>
    <mergeCell ref="BO83:BP83"/>
    <mergeCell ref="A84:B84"/>
    <mergeCell ref="C84:AB84"/>
    <mergeCell ref="AC84:AD84"/>
    <mergeCell ref="AE84:AH84"/>
    <mergeCell ref="AI84:AL84"/>
    <mergeCell ref="AM84:AP84"/>
    <mergeCell ref="AQ84:AT84"/>
    <mergeCell ref="AU84:AX84"/>
    <mergeCell ref="AY84:BB84"/>
    <mergeCell ref="AQ83:AT83"/>
    <mergeCell ref="AU83:AX83"/>
    <mergeCell ref="AY83:BB83"/>
    <mergeCell ref="BC83:BF83"/>
    <mergeCell ref="BG83:BJ83"/>
    <mergeCell ref="BK83:BN83"/>
    <mergeCell ref="BC82:BF82"/>
    <mergeCell ref="BG82:BJ82"/>
    <mergeCell ref="BK82:BN82"/>
    <mergeCell ref="BO82:BP82"/>
    <mergeCell ref="A83:B83"/>
    <mergeCell ref="C83:AB83"/>
    <mergeCell ref="AC83:AD83"/>
    <mergeCell ref="AE83:AH83"/>
    <mergeCell ref="AI83:AL83"/>
    <mergeCell ref="AM83:AP83"/>
    <mergeCell ref="BO81:BP81"/>
    <mergeCell ref="A82:B82"/>
    <mergeCell ref="C82:AB82"/>
    <mergeCell ref="AC82:AD82"/>
    <mergeCell ref="AE82:AH82"/>
    <mergeCell ref="AI82:AL82"/>
    <mergeCell ref="AM82:AP82"/>
    <mergeCell ref="AQ82:AT82"/>
    <mergeCell ref="AU82:AX82"/>
    <mergeCell ref="AY82:BB82"/>
    <mergeCell ref="AQ81:AT81"/>
    <mergeCell ref="AU81:AX81"/>
    <mergeCell ref="AY81:BB81"/>
    <mergeCell ref="BC81:BF81"/>
    <mergeCell ref="BG81:BJ81"/>
    <mergeCell ref="BK81:BN81"/>
    <mergeCell ref="BC80:BF80"/>
    <mergeCell ref="BG80:BJ80"/>
    <mergeCell ref="BK80:BN80"/>
    <mergeCell ref="BO80:BP80"/>
    <mergeCell ref="A81:B81"/>
    <mergeCell ref="C81:AB81"/>
    <mergeCell ref="AC81:AD81"/>
    <mergeCell ref="AE81:AH81"/>
    <mergeCell ref="AI81:AL81"/>
    <mergeCell ref="AM81:AP81"/>
    <mergeCell ref="BO79:BP79"/>
    <mergeCell ref="A80:B80"/>
    <mergeCell ref="C80:AB80"/>
    <mergeCell ref="AC80:AD80"/>
    <mergeCell ref="AE80:AH80"/>
    <mergeCell ref="AI80:AL80"/>
    <mergeCell ref="AM80:AP80"/>
    <mergeCell ref="AQ80:AT80"/>
    <mergeCell ref="AU80:AX80"/>
    <mergeCell ref="AY80:BB80"/>
    <mergeCell ref="AQ79:AT79"/>
    <mergeCell ref="AU79:AX79"/>
    <mergeCell ref="AY79:BB79"/>
    <mergeCell ref="BC79:BF79"/>
    <mergeCell ref="BG79:BJ79"/>
    <mergeCell ref="BK79:BN79"/>
    <mergeCell ref="BC78:BF78"/>
    <mergeCell ref="BG78:BJ78"/>
    <mergeCell ref="BK78:BN78"/>
    <mergeCell ref="BO78:BP78"/>
    <mergeCell ref="A79:B79"/>
    <mergeCell ref="C79:AB79"/>
    <mergeCell ref="AC79:AD79"/>
    <mergeCell ref="AE79:AH79"/>
    <mergeCell ref="AI79:AL79"/>
    <mergeCell ref="AM79:AP79"/>
    <mergeCell ref="BO77:BP77"/>
    <mergeCell ref="A78:B78"/>
    <mergeCell ref="C78:AB78"/>
    <mergeCell ref="AC78:AD78"/>
    <mergeCell ref="AE78:AH78"/>
    <mergeCell ref="AI78:AL78"/>
    <mergeCell ref="AM78:AP78"/>
    <mergeCell ref="AQ78:AT78"/>
    <mergeCell ref="AU78:AX78"/>
    <mergeCell ref="AY78:BB78"/>
    <mergeCell ref="AQ77:AT77"/>
    <mergeCell ref="AU77:AX77"/>
    <mergeCell ref="AY77:BB77"/>
    <mergeCell ref="BC77:BF77"/>
    <mergeCell ref="BG77:BJ77"/>
    <mergeCell ref="BK77:BN77"/>
    <mergeCell ref="BC76:BF76"/>
    <mergeCell ref="BG76:BJ76"/>
    <mergeCell ref="BK76:BN76"/>
    <mergeCell ref="BO76:BP76"/>
    <mergeCell ref="A77:B77"/>
    <mergeCell ref="C77:AB77"/>
    <mergeCell ref="AC77:AD77"/>
    <mergeCell ref="AE77:AH77"/>
    <mergeCell ref="AI77:AL77"/>
    <mergeCell ref="AM77:AP77"/>
    <mergeCell ref="BO75:BP75"/>
    <mergeCell ref="A76:B76"/>
    <mergeCell ref="C76:AB76"/>
    <mergeCell ref="AC76:AD76"/>
    <mergeCell ref="AE76:AH76"/>
    <mergeCell ref="AI76:AL76"/>
    <mergeCell ref="AM76:AP76"/>
    <mergeCell ref="AQ76:AT76"/>
    <mergeCell ref="AU76:AX76"/>
    <mergeCell ref="AY76:BB76"/>
    <mergeCell ref="AQ75:AT75"/>
    <mergeCell ref="AU75:AX75"/>
    <mergeCell ref="AY75:BB75"/>
    <mergeCell ref="BC75:BF75"/>
    <mergeCell ref="BG75:BJ75"/>
    <mergeCell ref="BK75:BN75"/>
    <mergeCell ref="BC74:BF74"/>
    <mergeCell ref="BG74:BJ74"/>
    <mergeCell ref="BK74:BN74"/>
    <mergeCell ref="BO74:BP74"/>
    <mergeCell ref="A75:B75"/>
    <mergeCell ref="C75:AB75"/>
    <mergeCell ref="AC75:AD75"/>
    <mergeCell ref="AE75:AH75"/>
    <mergeCell ref="AI75:AL75"/>
    <mergeCell ref="AM75:AP75"/>
    <mergeCell ref="BO73:BP73"/>
    <mergeCell ref="A74:B74"/>
    <mergeCell ref="C74:AB74"/>
    <mergeCell ref="AC74:AD74"/>
    <mergeCell ref="AE74:AH74"/>
    <mergeCell ref="AI74:AL74"/>
    <mergeCell ref="AM74:AP74"/>
    <mergeCell ref="AQ74:AT74"/>
    <mergeCell ref="AU74:AX74"/>
    <mergeCell ref="AY74:BB74"/>
    <mergeCell ref="AQ73:AT73"/>
    <mergeCell ref="AU73:AX73"/>
    <mergeCell ref="AY73:BB73"/>
    <mergeCell ref="BC73:BF73"/>
    <mergeCell ref="BG73:BJ73"/>
    <mergeCell ref="BK73:BN73"/>
    <mergeCell ref="BC72:BF72"/>
    <mergeCell ref="BG72:BJ72"/>
    <mergeCell ref="BK72:BN72"/>
    <mergeCell ref="BO72:BP72"/>
    <mergeCell ref="A73:B73"/>
    <mergeCell ref="C73:AB73"/>
    <mergeCell ref="AC73:AD73"/>
    <mergeCell ref="AE73:AH73"/>
    <mergeCell ref="AI73:AL73"/>
    <mergeCell ref="AM73:AP73"/>
    <mergeCell ref="BO71:BP71"/>
    <mergeCell ref="A72:B72"/>
    <mergeCell ref="C72:AB72"/>
    <mergeCell ref="AC72:AD72"/>
    <mergeCell ref="AE72:AH72"/>
    <mergeCell ref="AI72:AL72"/>
    <mergeCell ref="AM72:AP72"/>
    <mergeCell ref="AQ72:AT72"/>
    <mergeCell ref="AU72:AX72"/>
    <mergeCell ref="AY72:BB72"/>
    <mergeCell ref="AQ71:AT71"/>
    <mergeCell ref="AU71:AX71"/>
    <mergeCell ref="AY71:BB71"/>
    <mergeCell ref="BC71:BF71"/>
    <mergeCell ref="BG71:BJ71"/>
    <mergeCell ref="BK71:BN71"/>
    <mergeCell ref="BC70:BF70"/>
    <mergeCell ref="BG70:BJ70"/>
    <mergeCell ref="BK70:BN70"/>
    <mergeCell ref="BO70:BP70"/>
    <mergeCell ref="A71:B71"/>
    <mergeCell ref="C71:AB71"/>
    <mergeCell ref="AC71:AD71"/>
    <mergeCell ref="AE71:AH71"/>
    <mergeCell ref="AI71:AL71"/>
    <mergeCell ref="AM71:AP71"/>
    <mergeCell ref="BO69:BP69"/>
    <mergeCell ref="A70:B70"/>
    <mergeCell ref="C70:AB70"/>
    <mergeCell ref="AC70:AD70"/>
    <mergeCell ref="AE70:AH70"/>
    <mergeCell ref="AI70:AL70"/>
    <mergeCell ref="AM70:AP70"/>
    <mergeCell ref="AQ70:AT70"/>
    <mergeCell ref="AU70:AX70"/>
    <mergeCell ref="AY70:BB70"/>
    <mergeCell ref="AQ69:AT69"/>
    <mergeCell ref="AU69:AX69"/>
    <mergeCell ref="AY69:BB69"/>
    <mergeCell ref="BC69:BF69"/>
    <mergeCell ref="BG69:BJ69"/>
    <mergeCell ref="BK69:BN69"/>
    <mergeCell ref="BC68:BF68"/>
    <mergeCell ref="BG68:BJ68"/>
    <mergeCell ref="BK68:BN68"/>
    <mergeCell ref="BO68:BP68"/>
    <mergeCell ref="A69:B69"/>
    <mergeCell ref="C69:AB69"/>
    <mergeCell ref="AC69:AD69"/>
    <mergeCell ref="AE69:AH69"/>
    <mergeCell ref="AI69:AL69"/>
    <mergeCell ref="AM69:AP69"/>
    <mergeCell ref="BO67:BP67"/>
    <mergeCell ref="A68:B68"/>
    <mergeCell ref="C68:AB68"/>
    <mergeCell ref="AC68:AD68"/>
    <mergeCell ref="AE68:AH68"/>
    <mergeCell ref="AI68:AL68"/>
    <mergeCell ref="AM68:AP68"/>
    <mergeCell ref="AQ68:AT68"/>
    <mergeCell ref="AU68:AX68"/>
    <mergeCell ref="AY68:BB68"/>
    <mergeCell ref="AQ67:AT67"/>
    <mergeCell ref="AU67:AX67"/>
    <mergeCell ref="AY67:BB67"/>
    <mergeCell ref="BC67:BF67"/>
    <mergeCell ref="BG67:BJ67"/>
    <mergeCell ref="BK67:BN67"/>
    <mergeCell ref="BC66:BF66"/>
    <mergeCell ref="BG66:BJ66"/>
    <mergeCell ref="BK66:BN66"/>
    <mergeCell ref="BO66:BP66"/>
    <mergeCell ref="A67:B67"/>
    <mergeCell ref="C67:AB67"/>
    <mergeCell ref="AC67:AD67"/>
    <mergeCell ref="AE67:AH67"/>
    <mergeCell ref="AI67:AL67"/>
    <mergeCell ref="AM67:AP67"/>
    <mergeCell ref="BO65:BP65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AQ65:AT65"/>
    <mergeCell ref="AU65:AX65"/>
    <mergeCell ref="AY65:BB65"/>
    <mergeCell ref="BC65:BF65"/>
    <mergeCell ref="BG65:BJ65"/>
    <mergeCell ref="BK65:BN65"/>
    <mergeCell ref="BC64:BF64"/>
    <mergeCell ref="BG64:BJ64"/>
    <mergeCell ref="BK64:BN64"/>
    <mergeCell ref="BO64:BP64"/>
    <mergeCell ref="A65:B65"/>
    <mergeCell ref="C65:AB65"/>
    <mergeCell ref="AC65:AD65"/>
    <mergeCell ref="AE65:AH65"/>
    <mergeCell ref="AI65:AL65"/>
    <mergeCell ref="AM65:AP65"/>
    <mergeCell ref="BO63:BP63"/>
    <mergeCell ref="A64:B64"/>
    <mergeCell ref="C64:AB64"/>
    <mergeCell ref="AC64:AD64"/>
    <mergeCell ref="AE64:AH64"/>
    <mergeCell ref="AI64:AL64"/>
    <mergeCell ref="AM64:AP64"/>
    <mergeCell ref="AQ64:AT64"/>
    <mergeCell ref="AU64:AX64"/>
    <mergeCell ref="AY64:BB64"/>
    <mergeCell ref="AQ63:AT63"/>
    <mergeCell ref="AU63:AX63"/>
    <mergeCell ref="AY63:BB63"/>
    <mergeCell ref="BC63:BF63"/>
    <mergeCell ref="BG63:BJ63"/>
    <mergeCell ref="BK63:BN63"/>
    <mergeCell ref="BC62:BF62"/>
    <mergeCell ref="BG62:BJ62"/>
    <mergeCell ref="BK62:BN62"/>
    <mergeCell ref="BO62:BP62"/>
    <mergeCell ref="A63:B63"/>
    <mergeCell ref="C63:AB63"/>
    <mergeCell ref="AC63:AD63"/>
    <mergeCell ref="AE63:AH63"/>
    <mergeCell ref="AI63:AL63"/>
    <mergeCell ref="AM63:AP63"/>
    <mergeCell ref="BO61:BP61"/>
    <mergeCell ref="A62:B62"/>
    <mergeCell ref="C62:AB62"/>
    <mergeCell ref="AC62:AD62"/>
    <mergeCell ref="AE62:AH62"/>
    <mergeCell ref="AI62:AL62"/>
    <mergeCell ref="AM62:AP62"/>
    <mergeCell ref="AQ62:AT62"/>
    <mergeCell ref="AU62:AX62"/>
    <mergeCell ref="AY62:BB62"/>
    <mergeCell ref="AQ61:AT61"/>
    <mergeCell ref="AU61:AX61"/>
    <mergeCell ref="AY61:BB61"/>
    <mergeCell ref="BC61:BF61"/>
    <mergeCell ref="BG61:BJ61"/>
    <mergeCell ref="BK61:BN61"/>
    <mergeCell ref="BC60:BF60"/>
    <mergeCell ref="BG60:BJ60"/>
    <mergeCell ref="BK60:BN60"/>
    <mergeCell ref="BO60:BP60"/>
    <mergeCell ref="A61:B61"/>
    <mergeCell ref="C61:AB61"/>
    <mergeCell ref="AC61:AD61"/>
    <mergeCell ref="AE61:AH61"/>
    <mergeCell ref="AI61:AL61"/>
    <mergeCell ref="AM61:AP61"/>
    <mergeCell ref="BO59:BP59"/>
    <mergeCell ref="A60:B60"/>
    <mergeCell ref="C60:AB60"/>
    <mergeCell ref="AC60:AD60"/>
    <mergeCell ref="AE60:AH60"/>
    <mergeCell ref="AI60:AL60"/>
    <mergeCell ref="AM60:AP60"/>
    <mergeCell ref="AQ60:AT60"/>
    <mergeCell ref="AU60:AX60"/>
    <mergeCell ref="AY60:BB60"/>
    <mergeCell ref="AQ59:AT59"/>
    <mergeCell ref="AU59:AX59"/>
    <mergeCell ref="AY59:BB59"/>
    <mergeCell ref="BC59:BF59"/>
    <mergeCell ref="BG59:BJ59"/>
    <mergeCell ref="BK59:BN59"/>
    <mergeCell ref="BC58:BF58"/>
    <mergeCell ref="BG58:BJ58"/>
    <mergeCell ref="BK58:BN58"/>
    <mergeCell ref="BO58:BP58"/>
    <mergeCell ref="A59:B59"/>
    <mergeCell ref="C59:AB59"/>
    <mergeCell ref="AC59:AD59"/>
    <mergeCell ref="AE59:AH59"/>
    <mergeCell ref="AI59:AL59"/>
    <mergeCell ref="AM59:AP59"/>
    <mergeCell ref="BO57:BP57"/>
    <mergeCell ref="A58:B58"/>
    <mergeCell ref="C58:AB58"/>
    <mergeCell ref="AC58:AD58"/>
    <mergeCell ref="AE58:AH58"/>
    <mergeCell ref="AI58:AL58"/>
    <mergeCell ref="AM58:AP58"/>
    <mergeCell ref="AQ58:AT58"/>
    <mergeCell ref="AU58:AX58"/>
    <mergeCell ref="AY58:BB58"/>
    <mergeCell ref="AQ57:AT57"/>
    <mergeCell ref="AU57:AX57"/>
    <mergeCell ref="AY57:BB57"/>
    <mergeCell ref="BC57:BF57"/>
    <mergeCell ref="BG57:BJ57"/>
    <mergeCell ref="BK57:BN57"/>
    <mergeCell ref="BC56:BF56"/>
    <mergeCell ref="BG56:BJ56"/>
    <mergeCell ref="BK56:BN56"/>
    <mergeCell ref="BO56:BP56"/>
    <mergeCell ref="A57:B57"/>
    <mergeCell ref="C57:AB57"/>
    <mergeCell ref="AC57:AD57"/>
    <mergeCell ref="AE57:AH57"/>
    <mergeCell ref="AI57:AL57"/>
    <mergeCell ref="AM57:AP57"/>
    <mergeCell ref="BO55:BP55"/>
    <mergeCell ref="A56:B56"/>
    <mergeCell ref="C56:AB56"/>
    <mergeCell ref="AC56:AD56"/>
    <mergeCell ref="AE56:AH56"/>
    <mergeCell ref="AI56:AL56"/>
    <mergeCell ref="AM56:AP56"/>
    <mergeCell ref="AQ56:AT56"/>
    <mergeCell ref="AU56:AX56"/>
    <mergeCell ref="AY56:BB56"/>
    <mergeCell ref="AQ55:AT55"/>
    <mergeCell ref="AU55:AX55"/>
    <mergeCell ref="AY55:BB55"/>
    <mergeCell ref="BC55:BF55"/>
    <mergeCell ref="BG55:BJ55"/>
    <mergeCell ref="BK55:BN55"/>
    <mergeCell ref="BC54:BF54"/>
    <mergeCell ref="BG54:BJ54"/>
    <mergeCell ref="BK54:BN54"/>
    <mergeCell ref="BO54:BP54"/>
    <mergeCell ref="A55:B55"/>
    <mergeCell ref="C55:AB55"/>
    <mergeCell ref="AC55:AD55"/>
    <mergeCell ref="AE55:AH55"/>
    <mergeCell ref="AI55:AL55"/>
    <mergeCell ref="AM55:AP55"/>
    <mergeCell ref="BO53:BP53"/>
    <mergeCell ref="A54:B54"/>
    <mergeCell ref="C54:AB54"/>
    <mergeCell ref="AC54:AD54"/>
    <mergeCell ref="AE54:AH54"/>
    <mergeCell ref="AI54:AL54"/>
    <mergeCell ref="AM54:AP54"/>
    <mergeCell ref="AQ54:AT54"/>
    <mergeCell ref="AU54:AX54"/>
    <mergeCell ref="AY54:BB54"/>
    <mergeCell ref="AQ53:AT53"/>
    <mergeCell ref="AU53:AX53"/>
    <mergeCell ref="AY53:BB53"/>
    <mergeCell ref="BC53:BF53"/>
    <mergeCell ref="BG53:BJ53"/>
    <mergeCell ref="BK53:BN53"/>
    <mergeCell ref="BC52:BF52"/>
    <mergeCell ref="BG52:BJ52"/>
    <mergeCell ref="BK52:BN52"/>
    <mergeCell ref="BO52:BP52"/>
    <mergeCell ref="A53:B53"/>
    <mergeCell ref="C53:AB53"/>
    <mergeCell ref="AC53:AD53"/>
    <mergeCell ref="AE53:AH53"/>
    <mergeCell ref="AI53:AL53"/>
    <mergeCell ref="AM53:AP53"/>
    <mergeCell ref="BO51:BP51"/>
    <mergeCell ref="A52:B52"/>
    <mergeCell ref="C52:AB52"/>
    <mergeCell ref="AC52:AD52"/>
    <mergeCell ref="AE52:AH52"/>
    <mergeCell ref="AI52:AL52"/>
    <mergeCell ref="AM52:AP52"/>
    <mergeCell ref="AQ52:AT52"/>
    <mergeCell ref="AU52:AX52"/>
    <mergeCell ref="AY52:BB52"/>
    <mergeCell ref="AQ51:AT51"/>
    <mergeCell ref="AU51:AX51"/>
    <mergeCell ref="AY51:BB51"/>
    <mergeCell ref="BC51:BF51"/>
    <mergeCell ref="BG51:BJ51"/>
    <mergeCell ref="BK51:BN51"/>
    <mergeCell ref="BC50:BF50"/>
    <mergeCell ref="BG50:BJ50"/>
    <mergeCell ref="BK50:BN50"/>
    <mergeCell ref="BO50:BP50"/>
    <mergeCell ref="A51:B51"/>
    <mergeCell ref="C51:AB51"/>
    <mergeCell ref="AC51:AD51"/>
    <mergeCell ref="AE51:AH51"/>
    <mergeCell ref="AI51:AL51"/>
    <mergeCell ref="AM51:AP51"/>
    <mergeCell ref="BO49:BP49"/>
    <mergeCell ref="A50:B50"/>
    <mergeCell ref="C50:AB50"/>
    <mergeCell ref="AC50:AD50"/>
    <mergeCell ref="AE50:AH50"/>
    <mergeCell ref="AI50:AL50"/>
    <mergeCell ref="AM50:AP50"/>
    <mergeCell ref="AQ50:AT50"/>
    <mergeCell ref="AU50:AX50"/>
    <mergeCell ref="AY50:BB50"/>
    <mergeCell ref="AQ49:AT49"/>
    <mergeCell ref="AU49:AX49"/>
    <mergeCell ref="AY49:BB49"/>
    <mergeCell ref="BC49:BF49"/>
    <mergeCell ref="BG49:BJ49"/>
    <mergeCell ref="BK49:BN49"/>
    <mergeCell ref="BC48:BF48"/>
    <mergeCell ref="BG48:BJ48"/>
    <mergeCell ref="BK48:BN48"/>
    <mergeCell ref="BO48:BP48"/>
    <mergeCell ref="A49:B49"/>
    <mergeCell ref="C49:AB49"/>
    <mergeCell ref="AC49:AD49"/>
    <mergeCell ref="AE49:AH49"/>
    <mergeCell ref="AI49:AL49"/>
    <mergeCell ref="AM49:AP49"/>
    <mergeCell ref="BO47:BP47"/>
    <mergeCell ref="A48:B48"/>
    <mergeCell ref="C48:AB48"/>
    <mergeCell ref="AC48:AD48"/>
    <mergeCell ref="AE48:AH48"/>
    <mergeCell ref="AI48:AL48"/>
    <mergeCell ref="AM48:AP48"/>
    <mergeCell ref="AQ48:AT48"/>
    <mergeCell ref="AU48:AX48"/>
    <mergeCell ref="AY48:BB48"/>
    <mergeCell ref="AQ47:AT47"/>
    <mergeCell ref="AU47:AX47"/>
    <mergeCell ref="AY47:BB47"/>
    <mergeCell ref="BC47:BF47"/>
    <mergeCell ref="BG47:BJ47"/>
    <mergeCell ref="BK47:BN47"/>
    <mergeCell ref="BC46:BF46"/>
    <mergeCell ref="BG46:BJ46"/>
    <mergeCell ref="BK46:BN46"/>
    <mergeCell ref="BO46:BP46"/>
    <mergeCell ref="A47:B47"/>
    <mergeCell ref="C47:AB47"/>
    <mergeCell ref="AC47:AD47"/>
    <mergeCell ref="AE47:AH47"/>
    <mergeCell ref="AI47:AL47"/>
    <mergeCell ref="AM47:AP47"/>
    <mergeCell ref="BO45:BP45"/>
    <mergeCell ref="A46:B46"/>
    <mergeCell ref="C46:AB46"/>
    <mergeCell ref="AC46:AD46"/>
    <mergeCell ref="AE46:AH46"/>
    <mergeCell ref="AI46:AL46"/>
    <mergeCell ref="AM46:AP46"/>
    <mergeCell ref="AQ46:AT46"/>
    <mergeCell ref="AU46:AX46"/>
    <mergeCell ref="AY46:BB46"/>
    <mergeCell ref="AQ45:AT45"/>
    <mergeCell ref="AU45:AX45"/>
    <mergeCell ref="AY45:BB45"/>
    <mergeCell ref="BC45:BF45"/>
    <mergeCell ref="BG45:BJ45"/>
    <mergeCell ref="BK45:BN45"/>
    <mergeCell ref="BC44:BF44"/>
    <mergeCell ref="BG44:BJ44"/>
    <mergeCell ref="BK44:BN44"/>
    <mergeCell ref="BO44:BP44"/>
    <mergeCell ref="A45:B45"/>
    <mergeCell ref="C45:AB45"/>
    <mergeCell ref="AC45:AD45"/>
    <mergeCell ref="AE45:AH45"/>
    <mergeCell ref="AI45:AL45"/>
    <mergeCell ref="AM45:AP45"/>
    <mergeCell ref="BO43:BP43"/>
    <mergeCell ref="A44:B44"/>
    <mergeCell ref="C44:AB44"/>
    <mergeCell ref="AC44:AD44"/>
    <mergeCell ref="AE44:AH44"/>
    <mergeCell ref="AI44:AL44"/>
    <mergeCell ref="AM44:AP44"/>
    <mergeCell ref="AQ44:AT44"/>
    <mergeCell ref="AU44:AX44"/>
    <mergeCell ref="AY44:BB44"/>
    <mergeCell ref="AQ43:AT43"/>
    <mergeCell ref="AU43:AX43"/>
    <mergeCell ref="AY43:BB43"/>
    <mergeCell ref="BC43:BF43"/>
    <mergeCell ref="BG43:BJ43"/>
    <mergeCell ref="BK43:BN43"/>
    <mergeCell ref="BC42:BF42"/>
    <mergeCell ref="BG42:BJ42"/>
    <mergeCell ref="BK42:BN42"/>
    <mergeCell ref="BO42:BP42"/>
    <mergeCell ref="A43:B43"/>
    <mergeCell ref="C43:AB43"/>
    <mergeCell ref="AC43:AD43"/>
    <mergeCell ref="AE43:AH43"/>
    <mergeCell ref="AI43:AL43"/>
    <mergeCell ref="AM43:AP43"/>
    <mergeCell ref="BO41:BP41"/>
    <mergeCell ref="A42:B42"/>
    <mergeCell ref="C42:AB42"/>
    <mergeCell ref="AC42:AD42"/>
    <mergeCell ref="AE42:AH42"/>
    <mergeCell ref="AI42:AL42"/>
    <mergeCell ref="AM42:AP42"/>
    <mergeCell ref="AQ42:AT42"/>
    <mergeCell ref="AU42:AX42"/>
    <mergeCell ref="AY42:BB42"/>
    <mergeCell ref="AQ41:AT41"/>
    <mergeCell ref="AU41:AX41"/>
    <mergeCell ref="AY41:BB41"/>
    <mergeCell ref="BC41:BF41"/>
    <mergeCell ref="BG41:BJ41"/>
    <mergeCell ref="BK41:BN41"/>
    <mergeCell ref="BC40:BF40"/>
    <mergeCell ref="BG40:BJ40"/>
    <mergeCell ref="BK40:BN40"/>
    <mergeCell ref="BO40:BP40"/>
    <mergeCell ref="A41:B41"/>
    <mergeCell ref="C41:AB41"/>
    <mergeCell ref="AC41:AD41"/>
    <mergeCell ref="AE41:AH41"/>
    <mergeCell ref="AI41:AL41"/>
    <mergeCell ref="AM41:AP41"/>
    <mergeCell ref="BO39:BP39"/>
    <mergeCell ref="A40:B40"/>
    <mergeCell ref="C40:AB40"/>
    <mergeCell ref="AC40:AD40"/>
    <mergeCell ref="AE40:AH40"/>
    <mergeCell ref="AI40:AL40"/>
    <mergeCell ref="AM40:AP40"/>
    <mergeCell ref="AQ40:AT40"/>
    <mergeCell ref="AU40:AX40"/>
    <mergeCell ref="AY40:BB40"/>
    <mergeCell ref="AQ39:AT39"/>
    <mergeCell ref="AU39:AX39"/>
    <mergeCell ref="AY39:BB39"/>
    <mergeCell ref="BC39:BF39"/>
    <mergeCell ref="BG39:BJ39"/>
    <mergeCell ref="BK39:BN39"/>
    <mergeCell ref="BC38:BF38"/>
    <mergeCell ref="BG38:BJ38"/>
    <mergeCell ref="BK38:BN38"/>
    <mergeCell ref="BO38:BP38"/>
    <mergeCell ref="A39:B39"/>
    <mergeCell ref="C39:AB39"/>
    <mergeCell ref="AC39:AD39"/>
    <mergeCell ref="AE39:AH39"/>
    <mergeCell ref="AI39:AL39"/>
    <mergeCell ref="AM39:AP39"/>
    <mergeCell ref="BO37:BP37"/>
    <mergeCell ref="A38:B38"/>
    <mergeCell ref="C38:AB38"/>
    <mergeCell ref="AC38:AD38"/>
    <mergeCell ref="AE38:AH38"/>
    <mergeCell ref="AI38:AL38"/>
    <mergeCell ref="AM38:AP38"/>
    <mergeCell ref="AQ38:AT38"/>
    <mergeCell ref="AU38:AX38"/>
    <mergeCell ref="AY38:BB38"/>
    <mergeCell ref="AQ37:AT37"/>
    <mergeCell ref="AU37:AX37"/>
    <mergeCell ref="AY37:BB37"/>
    <mergeCell ref="BC37:BF37"/>
    <mergeCell ref="BG37:BJ37"/>
    <mergeCell ref="BK37:BN37"/>
    <mergeCell ref="BC36:BF36"/>
    <mergeCell ref="BG36:BJ36"/>
    <mergeCell ref="BK36:BN36"/>
    <mergeCell ref="BO36:BP36"/>
    <mergeCell ref="A37:B37"/>
    <mergeCell ref="C37:AB37"/>
    <mergeCell ref="AC37:AD37"/>
    <mergeCell ref="AE37:AH37"/>
    <mergeCell ref="AI37:AL37"/>
    <mergeCell ref="AM37:AP37"/>
    <mergeCell ref="BO35:BP35"/>
    <mergeCell ref="A36:B36"/>
    <mergeCell ref="C36:AB36"/>
    <mergeCell ref="AC36:AD36"/>
    <mergeCell ref="AE36:AH36"/>
    <mergeCell ref="AI36:AL36"/>
    <mergeCell ref="AM36:AP36"/>
    <mergeCell ref="AQ36:AT36"/>
    <mergeCell ref="AU36:AX36"/>
    <mergeCell ref="AY36:BB36"/>
    <mergeCell ref="AQ35:AT35"/>
    <mergeCell ref="AU35:AX35"/>
    <mergeCell ref="AY35:BB35"/>
    <mergeCell ref="BC35:BF35"/>
    <mergeCell ref="BG35:BJ35"/>
    <mergeCell ref="BK35:BN35"/>
    <mergeCell ref="BC34:BF34"/>
    <mergeCell ref="BG34:BJ34"/>
    <mergeCell ref="BK34:BN34"/>
    <mergeCell ref="BO34:BP34"/>
    <mergeCell ref="A35:B35"/>
    <mergeCell ref="C35:AB35"/>
    <mergeCell ref="AC35:AD35"/>
    <mergeCell ref="AE35:AH35"/>
    <mergeCell ref="AI35:AL35"/>
    <mergeCell ref="AM35:AP35"/>
    <mergeCell ref="BO33:BP33"/>
    <mergeCell ref="A34:B34"/>
    <mergeCell ref="C34:AB34"/>
    <mergeCell ref="AC34:AD34"/>
    <mergeCell ref="AE34:AH34"/>
    <mergeCell ref="AI34:AL34"/>
    <mergeCell ref="AM34:AP34"/>
    <mergeCell ref="AQ34:AT34"/>
    <mergeCell ref="AU34:AX34"/>
    <mergeCell ref="AY34:BB34"/>
    <mergeCell ref="AQ33:AT33"/>
    <mergeCell ref="AU33:AX33"/>
    <mergeCell ref="AY33:BB33"/>
    <mergeCell ref="BC33:BF33"/>
    <mergeCell ref="BG33:BJ33"/>
    <mergeCell ref="BK33:BN33"/>
    <mergeCell ref="BC32:BF32"/>
    <mergeCell ref="BG32:BJ32"/>
    <mergeCell ref="BK32:BN32"/>
    <mergeCell ref="BO32:BP32"/>
    <mergeCell ref="A33:B33"/>
    <mergeCell ref="C33:AB33"/>
    <mergeCell ref="AC33:AD33"/>
    <mergeCell ref="AE33:AH33"/>
    <mergeCell ref="AI33:AL33"/>
    <mergeCell ref="AM33:AP33"/>
    <mergeCell ref="BO31:BP31"/>
    <mergeCell ref="A32:B32"/>
    <mergeCell ref="C32:AB32"/>
    <mergeCell ref="AC32:AD32"/>
    <mergeCell ref="AE32:AH32"/>
    <mergeCell ref="AI32:AL32"/>
    <mergeCell ref="AM32:AP32"/>
    <mergeCell ref="AQ32:AT32"/>
    <mergeCell ref="AU32:AX32"/>
    <mergeCell ref="AY32:BB32"/>
    <mergeCell ref="AQ31:AT31"/>
    <mergeCell ref="AU31:AX31"/>
    <mergeCell ref="AY31:BB31"/>
    <mergeCell ref="BC31:BF31"/>
    <mergeCell ref="BG31:BJ31"/>
    <mergeCell ref="BK31:BN31"/>
    <mergeCell ref="BC30:BF30"/>
    <mergeCell ref="BG30:BJ30"/>
    <mergeCell ref="BK30:BN30"/>
    <mergeCell ref="BO30:BP30"/>
    <mergeCell ref="A31:B31"/>
    <mergeCell ref="C31:AB31"/>
    <mergeCell ref="AC31:AD31"/>
    <mergeCell ref="AE31:AH31"/>
    <mergeCell ref="AI31:AL31"/>
    <mergeCell ref="AM31:AP31"/>
    <mergeCell ref="BO29:BP29"/>
    <mergeCell ref="A30:B30"/>
    <mergeCell ref="C30:AB30"/>
    <mergeCell ref="AC30:AD30"/>
    <mergeCell ref="AE30:AH30"/>
    <mergeCell ref="AI30:AL30"/>
    <mergeCell ref="AM30:AP30"/>
    <mergeCell ref="AQ30:AT30"/>
    <mergeCell ref="AU30:AX30"/>
    <mergeCell ref="AY30:BB30"/>
    <mergeCell ref="AQ29:AT29"/>
    <mergeCell ref="AU29:AX29"/>
    <mergeCell ref="AY29:BB29"/>
    <mergeCell ref="BC29:BF29"/>
    <mergeCell ref="BG29:BJ29"/>
    <mergeCell ref="BK29:BN29"/>
    <mergeCell ref="BC28:BF28"/>
    <mergeCell ref="BG28:BJ28"/>
    <mergeCell ref="BK28:BN28"/>
    <mergeCell ref="BO28:BP28"/>
    <mergeCell ref="A29:B29"/>
    <mergeCell ref="C29:AB29"/>
    <mergeCell ref="AC29:AD29"/>
    <mergeCell ref="AE29:AH29"/>
    <mergeCell ref="AI29:AL29"/>
    <mergeCell ref="AM29:AP29"/>
    <mergeCell ref="BO27:BP27"/>
    <mergeCell ref="A28:B28"/>
    <mergeCell ref="C28:AB28"/>
    <mergeCell ref="AC28:AD28"/>
    <mergeCell ref="AE28:AH28"/>
    <mergeCell ref="AI28:AL28"/>
    <mergeCell ref="AM28:AP28"/>
    <mergeCell ref="AQ28:AT28"/>
    <mergeCell ref="AU28:AX28"/>
    <mergeCell ref="AY28:BB28"/>
    <mergeCell ref="AQ27:AT27"/>
    <mergeCell ref="AU27:AX27"/>
    <mergeCell ref="AY27:BB27"/>
    <mergeCell ref="BC27:BF27"/>
    <mergeCell ref="BG27:BJ27"/>
    <mergeCell ref="BK27:BN27"/>
    <mergeCell ref="BC26:BF26"/>
    <mergeCell ref="BG26:BJ26"/>
    <mergeCell ref="BK26:BN26"/>
    <mergeCell ref="BO26:BP26"/>
    <mergeCell ref="A27:B27"/>
    <mergeCell ref="C27:AB27"/>
    <mergeCell ref="AC27:AD27"/>
    <mergeCell ref="AE27:AH27"/>
    <mergeCell ref="AI27:AL27"/>
    <mergeCell ref="AM27:AP27"/>
    <mergeCell ref="BO25:BP25"/>
    <mergeCell ref="A26:B26"/>
    <mergeCell ref="C26:AB26"/>
    <mergeCell ref="AC26:AD26"/>
    <mergeCell ref="AE26:AH26"/>
    <mergeCell ref="AI26:AL26"/>
    <mergeCell ref="AM26:AP26"/>
    <mergeCell ref="AQ26:AT26"/>
    <mergeCell ref="AU26:AX26"/>
    <mergeCell ref="AY26:BB26"/>
    <mergeCell ref="AQ25:AT25"/>
    <mergeCell ref="AU25:AX25"/>
    <mergeCell ref="AY25:BB25"/>
    <mergeCell ref="BC25:BF25"/>
    <mergeCell ref="BG25:BJ25"/>
    <mergeCell ref="BK25:BN25"/>
    <mergeCell ref="BC24:BF24"/>
    <mergeCell ref="BG24:BJ24"/>
    <mergeCell ref="BK24:BN24"/>
    <mergeCell ref="BO24:BP24"/>
    <mergeCell ref="A25:B25"/>
    <mergeCell ref="C25:AB25"/>
    <mergeCell ref="AC25:AD25"/>
    <mergeCell ref="AE25:AH25"/>
    <mergeCell ref="AI25:AL25"/>
    <mergeCell ref="AM25:AP25"/>
    <mergeCell ref="BO23:BP23"/>
    <mergeCell ref="A24:B24"/>
    <mergeCell ref="C24:AB24"/>
    <mergeCell ref="AC24:AD24"/>
    <mergeCell ref="AE24:AH24"/>
    <mergeCell ref="AI24:AL24"/>
    <mergeCell ref="AM24:AP24"/>
    <mergeCell ref="AQ24:AT24"/>
    <mergeCell ref="AU24:AX24"/>
    <mergeCell ref="AY24:BB24"/>
    <mergeCell ref="AQ23:AT23"/>
    <mergeCell ref="AU23:AX23"/>
    <mergeCell ref="AY23:BB23"/>
    <mergeCell ref="BC23:BF23"/>
    <mergeCell ref="BG23:BJ23"/>
    <mergeCell ref="BK23:BN23"/>
    <mergeCell ref="BC22:BF22"/>
    <mergeCell ref="BG22:BJ22"/>
    <mergeCell ref="BK22:BN22"/>
    <mergeCell ref="BO22:BP22"/>
    <mergeCell ref="A23:B23"/>
    <mergeCell ref="C23:AB23"/>
    <mergeCell ref="AC23:AD23"/>
    <mergeCell ref="AE23:AH23"/>
    <mergeCell ref="AI23:AL23"/>
    <mergeCell ref="AM23:AP23"/>
    <mergeCell ref="BO21:BP21"/>
    <mergeCell ref="A22:B22"/>
    <mergeCell ref="C22:AB22"/>
    <mergeCell ref="AC22:AD22"/>
    <mergeCell ref="AE22:AH22"/>
    <mergeCell ref="AI22:AL22"/>
    <mergeCell ref="AM22:AP22"/>
    <mergeCell ref="AQ22:AT22"/>
    <mergeCell ref="AU22:AX22"/>
    <mergeCell ref="AY22:BB22"/>
    <mergeCell ref="AQ21:AT21"/>
    <mergeCell ref="AU21:AX21"/>
    <mergeCell ref="AY21:BB21"/>
    <mergeCell ref="BC21:BF21"/>
    <mergeCell ref="BG21:BJ21"/>
    <mergeCell ref="BK21:BN21"/>
    <mergeCell ref="BC20:BF20"/>
    <mergeCell ref="BG20:BJ20"/>
    <mergeCell ref="BK20:BN20"/>
    <mergeCell ref="BO20:BP20"/>
    <mergeCell ref="A21:B21"/>
    <mergeCell ref="C21:AB21"/>
    <mergeCell ref="AC21:AD21"/>
    <mergeCell ref="AE21:AH21"/>
    <mergeCell ref="AI21:AL21"/>
    <mergeCell ref="AM21:AP21"/>
    <mergeCell ref="BO19:BP19"/>
    <mergeCell ref="A20:B20"/>
    <mergeCell ref="C20:AB20"/>
    <mergeCell ref="AC20:AD20"/>
    <mergeCell ref="AE20:AH20"/>
    <mergeCell ref="AI20:AL20"/>
    <mergeCell ref="AM20:AP20"/>
    <mergeCell ref="AQ20:AT20"/>
    <mergeCell ref="AU20:AX20"/>
    <mergeCell ref="AY20:BB20"/>
    <mergeCell ref="AQ19:AT19"/>
    <mergeCell ref="AU19:AX19"/>
    <mergeCell ref="AY19:BB19"/>
    <mergeCell ref="BC19:BF19"/>
    <mergeCell ref="BG19:BJ19"/>
    <mergeCell ref="BK19:BN19"/>
    <mergeCell ref="BC18:BF18"/>
    <mergeCell ref="BG18:BJ18"/>
    <mergeCell ref="BK18:BN18"/>
    <mergeCell ref="BO18:BP18"/>
    <mergeCell ref="A19:B19"/>
    <mergeCell ref="C19:AB19"/>
    <mergeCell ref="AC19:AD19"/>
    <mergeCell ref="AE19:AH19"/>
    <mergeCell ref="AI19:AL19"/>
    <mergeCell ref="AM19:AP19"/>
    <mergeCell ref="BO17:BP17"/>
    <mergeCell ref="A18:B18"/>
    <mergeCell ref="C18:AB18"/>
    <mergeCell ref="AC18:AD18"/>
    <mergeCell ref="AE18:AH18"/>
    <mergeCell ref="AI18:AL18"/>
    <mergeCell ref="AM18:AP18"/>
    <mergeCell ref="AQ18:AT18"/>
    <mergeCell ref="AU18:AX18"/>
    <mergeCell ref="AY18:BB18"/>
    <mergeCell ref="AQ17:AT17"/>
    <mergeCell ref="AU17:AX17"/>
    <mergeCell ref="AY17:BB17"/>
    <mergeCell ref="BC17:BF17"/>
    <mergeCell ref="BG17:BJ17"/>
    <mergeCell ref="BK17:BN17"/>
    <mergeCell ref="BC16:BF16"/>
    <mergeCell ref="BG16:BJ16"/>
    <mergeCell ref="BK16:BN16"/>
    <mergeCell ref="BO16:BP16"/>
    <mergeCell ref="A17:B17"/>
    <mergeCell ref="C17:AB17"/>
    <mergeCell ref="AC17:AD17"/>
    <mergeCell ref="AE17:AH17"/>
    <mergeCell ref="AI17:AL17"/>
    <mergeCell ref="AM17:AP17"/>
    <mergeCell ref="BO15:BP15"/>
    <mergeCell ref="A16:B16"/>
    <mergeCell ref="C16:AB16"/>
    <mergeCell ref="AC16:AD16"/>
    <mergeCell ref="AE16:AH16"/>
    <mergeCell ref="AI16:AL16"/>
    <mergeCell ref="AM16:AP16"/>
    <mergeCell ref="AQ16:AT16"/>
    <mergeCell ref="AU16:AX16"/>
    <mergeCell ref="AY16:BB16"/>
    <mergeCell ref="AQ15:AT15"/>
    <mergeCell ref="AU15:AX15"/>
    <mergeCell ref="AY15:BB15"/>
    <mergeCell ref="BC15:BF15"/>
    <mergeCell ref="BG15:BJ15"/>
    <mergeCell ref="BK15:BN15"/>
    <mergeCell ref="BC14:BF14"/>
    <mergeCell ref="BG14:BJ14"/>
    <mergeCell ref="BK14:BN14"/>
    <mergeCell ref="BO14:BP14"/>
    <mergeCell ref="A15:B15"/>
    <mergeCell ref="C15:AB15"/>
    <mergeCell ref="AC15:AD15"/>
    <mergeCell ref="AE15:AH15"/>
    <mergeCell ref="AI15:AL15"/>
    <mergeCell ref="AM15:AP15"/>
    <mergeCell ref="BO13:BP13"/>
    <mergeCell ref="A14:B14"/>
    <mergeCell ref="C14:AB14"/>
    <mergeCell ref="AC14:AD14"/>
    <mergeCell ref="AE14:AH14"/>
    <mergeCell ref="AI14:AL14"/>
    <mergeCell ref="AM14:AP14"/>
    <mergeCell ref="AQ14:AT14"/>
    <mergeCell ref="AU14:AX14"/>
    <mergeCell ref="AY14:BB14"/>
    <mergeCell ref="AQ13:AT13"/>
    <mergeCell ref="AU13:AX13"/>
    <mergeCell ref="AY13:BB13"/>
    <mergeCell ref="BC13:BF13"/>
    <mergeCell ref="BG13:BJ13"/>
    <mergeCell ref="BK13:BN13"/>
    <mergeCell ref="BC12:BF12"/>
    <mergeCell ref="BG12:BJ12"/>
    <mergeCell ref="BK12:BN12"/>
    <mergeCell ref="BO12:BP12"/>
    <mergeCell ref="A13:B13"/>
    <mergeCell ref="C13:AB13"/>
    <mergeCell ref="AC13:AD13"/>
    <mergeCell ref="AE13:AH13"/>
    <mergeCell ref="AI13:AL13"/>
    <mergeCell ref="AM13:AP13"/>
    <mergeCell ref="BO11:BP11"/>
    <mergeCell ref="A12:B12"/>
    <mergeCell ref="C12:AB12"/>
    <mergeCell ref="AC12:AD12"/>
    <mergeCell ref="AE12:AH12"/>
    <mergeCell ref="AI12:AL12"/>
    <mergeCell ref="AM12:AP12"/>
    <mergeCell ref="AQ12:AT12"/>
    <mergeCell ref="AU12:AX12"/>
    <mergeCell ref="AY12:BB12"/>
    <mergeCell ref="AQ11:AT11"/>
    <mergeCell ref="AU11:AX11"/>
    <mergeCell ref="AY11:BB11"/>
    <mergeCell ref="BC11:BF11"/>
    <mergeCell ref="BG11:BJ11"/>
    <mergeCell ref="BK11:BN11"/>
    <mergeCell ref="BC10:BF10"/>
    <mergeCell ref="BG10:BJ10"/>
    <mergeCell ref="BK10:BN10"/>
    <mergeCell ref="BO10:BP10"/>
    <mergeCell ref="A11:B11"/>
    <mergeCell ref="C11:AB11"/>
    <mergeCell ref="AC11:AD11"/>
    <mergeCell ref="AE11:AH11"/>
    <mergeCell ref="AI11:AL11"/>
    <mergeCell ref="AM11:AP11"/>
    <mergeCell ref="BO9:BP9"/>
    <mergeCell ref="A10:B10"/>
    <mergeCell ref="C10:AB10"/>
    <mergeCell ref="AC10:AD10"/>
    <mergeCell ref="AE10:AH10"/>
    <mergeCell ref="AI10:AL10"/>
    <mergeCell ref="AM10:AP10"/>
    <mergeCell ref="AQ10:AT10"/>
    <mergeCell ref="AU10:AX10"/>
    <mergeCell ref="AY10:BB10"/>
    <mergeCell ref="AQ9:AT9"/>
    <mergeCell ref="AU9:AX9"/>
    <mergeCell ref="AY9:BB9"/>
    <mergeCell ref="BC9:BF9"/>
    <mergeCell ref="BG9:BJ9"/>
    <mergeCell ref="BK9:BN9"/>
    <mergeCell ref="BC8:BF8"/>
    <mergeCell ref="BG8:BJ8"/>
    <mergeCell ref="BK8:BN8"/>
    <mergeCell ref="BO8:BP8"/>
    <mergeCell ref="A9:B9"/>
    <mergeCell ref="C9:AB9"/>
    <mergeCell ref="AC9:AD9"/>
    <mergeCell ref="AE9:AH9"/>
    <mergeCell ref="AI9:AL9"/>
    <mergeCell ref="AM9:AP9"/>
    <mergeCell ref="BO7:BP7"/>
    <mergeCell ref="A8:B8"/>
    <mergeCell ref="C8:AB8"/>
    <mergeCell ref="AC8:AD8"/>
    <mergeCell ref="AE8:AH8"/>
    <mergeCell ref="AI8:AL8"/>
    <mergeCell ref="AM8:AP8"/>
    <mergeCell ref="AQ8:AT8"/>
    <mergeCell ref="AU8:AX8"/>
    <mergeCell ref="AY8:BB8"/>
    <mergeCell ref="AQ7:AT7"/>
    <mergeCell ref="AU7:AX7"/>
    <mergeCell ref="AY7:BB7"/>
    <mergeCell ref="BC7:BF7"/>
    <mergeCell ref="BG7:BJ7"/>
    <mergeCell ref="BK7:BN7"/>
    <mergeCell ref="A7:B7"/>
    <mergeCell ref="C7:AB7"/>
    <mergeCell ref="AC7:AD7"/>
    <mergeCell ref="AE7:AH7"/>
    <mergeCell ref="AI7:AL7"/>
    <mergeCell ref="AM7:AP7"/>
    <mergeCell ref="BO5:BP6"/>
    <mergeCell ref="AE6:AH6"/>
    <mergeCell ref="AI6:AL6"/>
    <mergeCell ref="AM6:AP6"/>
    <mergeCell ref="AQ6:AT6"/>
    <mergeCell ref="AU6:AX6"/>
    <mergeCell ref="AY6:BB6"/>
    <mergeCell ref="BC6:BF6"/>
    <mergeCell ref="BG6:BJ6"/>
    <mergeCell ref="A1:BP1"/>
    <mergeCell ref="A2:BP2"/>
    <mergeCell ref="A3:BP3"/>
    <mergeCell ref="A4:BP4"/>
    <mergeCell ref="A5:B6"/>
    <mergeCell ref="C5:AB6"/>
    <mergeCell ref="AC5:AD6"/>
    <mergeCell ref="AE5:AT5"/>
    <mergeCell ref="AU5:BJ5"/>
    <mergeCell ref="BK5:BN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8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1"/>
  <sheetViews>
    <sheetView view="pageBreakPreview" zoomScaleNormal="100" zoomScaleSheetLayoutView="100" workbookViewId="0">
      <selection activeCell="B19" sqref="B19"/>
    </sheetView>
  </sheetViews>
  <sheetFormatPr defaultRowHeight="12.75"/>
  <cols>
    <col min="2" max="2" width="62.28515625" customWidth="1"/>
    <col min="3" max="3" width="14.7109375" customWidth="1"/>
    <col min="4" max="4" width="13" customWidth="1"/>
    <col min="5" max="5" width="15.28515625" customWidth="1"/>
    <col min="6" max="6" width="18.5703125" style="237" customWidth="1"/>
    <col min="7" max="9" width="20" style="237" customWidth="1"/>
    <col min="10" max="10" width="15.42578125" customWidth="1"/>
    <col min="11" max="12" width="10.140625" bestFit="1" customWidth="1"/>
  </cols>
  <sheetData>
    <row r="1" spans="1:13" ht="15.75" thickBot="1">
      <c r="A1" s="595" t="s">
        <v>940</v>
      </c>
      <c r="B1" s="595"/>
      <c r="C1" s="10"/>
      <c r="D1" s="10"/>
    </row>
    <row r="2" spans="1:13" ht="24" customHeight="1" thickTop="1">
      <c r="A2" s="596" t="s">
        <v>890</v>
      </c>
      <c r="B2" s="597"/>
      <c r="C2" s="597"/>
      <c r="D2" s="597"/>
      <c r="E2" s="597"/>
      <c r="F2" s="597"/>
      <c r="G2" s="597"/>
      <c r="H2" s="597"/>
      <c r="I2" s="597"/>
      <c r="J2" s="598"/>
    </row>
    <row r="3" spans="1:13" ht="16.5" thickBot="1">
      <c r="A3" s="599" t="s">
        <v>689</v>
      </c>
      <c r="B3" s="600"/>
      <c r="C3" s="600"/>
      <c r="D3" s="600"/>
      <c r="E3" s="600"/>
      <c r="F3" s="600"/>
      <c r="G3" s="600"/>
      <c r="H3" s="600"/>
      <c r="I3" s="600"/>
      <c r="J3" s="601"/>
    </row>
    <row r="4" spans="1:13" s="237" customFormat="1" ht="16.5" thickBot="1">
      <c r="A4" s="325"/>
      <c r="B4" s="326"/>
      <c r="C4" s="326"/>
      <c r="D4" s="326"/>
      <c r="E4" s="326"/>
      <c r="F4" s="326"/>
      <c r="G4" s="326"/>
      <c r="H4" s="361"/>
      <c r="I4" s="361"/>
      <c r="J4" s="323" t="s">
        <v>909</v>
      </c>
    </row>
    <row r="5" spans="1:13" ht="17.25" thickTop="1" thickBot="1">
      <c r="A5" s="370"/>
      <c r="B5" s="371"/>
      <c r="C5" s="605" t="s">
        <v>10</v>
      </c>
      <c r="D5" s="374" t="s">
        <v>889</v>
      </c>
      <c r="E5" s="324" t="s">
        <v>13</v>
      </c>
      <c r="F5" s="324" t="s">
        <v>901</v>
      </c>
      <c r="G5" s="324" t="s">
        <v>901</v>
      </c>
      <c r="H5" s="324" t="s">
        <v>926</v>
      </c>
      <c r="I5" s="324" t="s">
        <v>926</v>
      </c>
      <c r="J5" s="327" t="s">
        <v>902</v>
      </c>
      <c r="K5" s="284"/>
      <c r="L5" s="284"/>
    </row>
    <row r="6" spans="1:13" s="237" customFormat="1" ht="16.5" thickBot="1">
      <c r="A6" s="370"/>
      <c r="B6" s="371"/>
      <c r="C6" s="606"/>
      <c r="D6" s="375" t="s">
        <v>916</v>
      </c>
      <c r="E6" s="310" t="s">
        <v>916</v>
      </c>
      <c r="F6" s="158" t="s">
        <v>889</v>
      </c>
      <c r="G6" s="158" t="s">
        <v>908</v>
      </c>
      <c r="H6" s="158" t="s">
        <v>889</v>
      </c>
      <c r="I6" s="158" t="s">
        <v>908</v>
      </c>
      <c r="J6" s="328" t="s">
        <v>13</v>
      </c>
      <c r="K6" s="284"/>
      <c r="L6" s="284"/>
    </row>
    <row r="7" spans="1:13">
      <c r="A7" s="134" t="s">
        <v>70</v>
      </c>
      <c r="B7" s="135" t="s">
        <v>690</v>
      </c>
      <c r="C7" s="136">
        <v>0</v>
      </c>
      <c r="D7" s="178"/>
      <c r="E7" s="136">
        <v>0</v>
      </c>
      <c r="F7" s="178">
        <f>SUM(F8)</f>
        <v>1107823</v>
      </c>
      <c r="G7" s="136">
        <f>SUM(G8)</f>
        <v>1107823</v>
      </c>
      <c r="H7" s="178">
        <v>1433968</v>
      </c>
      <c r="I7" s="136">
        <f>SUM(H7)</f>
        <v>1433968</v>
      </c>
      <c r="J7" s="136">
        <f>SUM(G7,I7)</f>
        <v>2541791</v>
      </c>
    </row>
    <row r="8" spans="1:13" s="237" customFormat="1" ht="24">
      <c r="A8" s="334"/>
      <c r="B8" s="335" t="s">
        <v>872</v>
      </c>
      <c r="C8" s="336">
        <v>0</v>
      </c>
      <c r="D8" s="223">
        <v>0</v>
      </c>
      <c r="E8" s="336">
        <v>0</v>
      </c>
      <c r="F8" s="203">
        <v>1107823</v>
      </c>
      <c r="G8" s="198">
        <f>SUM(F8)</f>
        <v>1107823</v>
      </c>
      <c r="H8" s="203">
        <v>1433968</v>
      </c>
      <c r="I8" s="198">
        <v>1433968</v>
      </c>
      <c r="J8" s="198">
        <f>SUM(G8,I8)</f>
        <v>2541791</v>
      </c>
    </row>
    <row r="9" spans="1:13">
      <c r="A9" s="137" t="s">
        <v>88</v>
      </c>
      <c r="B9" s="138" t="s">
        <v>691</v>
      </c>
      <c r="C9" s="139">
        <v>0</v>
      </c>
      <c r="D9" s="179"/>
      <c r="E9" s="139">
        <v>0</v>
      </c>
      <c r="F9" s="179">
        <v>0</v>
      </c>
      <c r="G9" s="139">
        <v>0</v>
      </c>
      <c r="H9" s="179">
        <v>0</v>
      </c>
      <c r="I9" s="139"/>
      <c r="J9" s="139">
        <v>0</v>
      </c>
    </row>
    <row r="10" spans="1:13">
      <c r="A10" s="137" t="s">
        <v>130</v>
      </c>
      <c r="B10" s="138" t="s">
        <v>692</v>
      </c>
      <c r="C10" s="139">
        <v>0</v>
      </c>
      <c r="D10" s="179">
        <f>SUM(E10,-C10)</f>
        <v>5000</v>
      </c>
      <c r="E10" s="139">
        <v>5000</v>
      </c>
      <c r="F10" s="179">
        <v>0</v>
      </c>
      <c r="G10" s="139">
        <v>0</v>
      </c>
      <c r="H10" s="179">
        <v>0</v>
      </c>
      <c r="I10" s="139"/>
      <c r="J10" s="139">
        <f>SUM(E10:H10)</f>
        <v>5000</v>
      </c>
    </row>
    <row r="11" spans="1:13">
      <c r="A11" s="137" t="s">
        <v>166</v>
      </c>
      <c r="B11" s="138" t="s">
        <v>917</v>
      </c>
      <c r="C11" s="139">
        <v>0</v>
      </c>
      <c r="D11" s="179">
        <f>SUM(D12:D13)</f>
        <v>800001</v>
      </c>
      <c r="E11" s="139">
        <f>SUM(E12,E13)</f>
        <v>800001</v>
      </c>
      <c r="F11" s="179">
        <v>0</v>
      </c>
      <c r="G11" s="139">
        <v>0</v>
      </c>
      <c r="H11" s="179">
        <v>0</v>
      </c>
      <c r="I11" s="139"/>
      <c r="J11" s="139">
        <f>SUM(J12,J13)</f>
        <v>800001</v>
      </c>
    </row>
    <row r="12" spans="1:13" s="237" customFormat="1">
      <c r="A12" s="118"/>
      <c r="B12" s="13" t="s">
        <v>918</v>
      </c>
      <c r="C12" s="119">
        <v>0</v>
      </c>
      <c r="D12" s="185">
        <f>SUM(E12,-C12)</f>
        <v>1</v>
      </c>
      <c r="E12" s="119">
        <v>1</v>
      </c>
      <c r="F12" s="185"/>
      <c r="G12" s="119"/>
      <c r="H12" s="185">
        <v>0</v>
      </c>
      <c r="I12" s="119"/>
      <c r="J12" s="119">
        <f>SUM(E12:G12)</f>
        <v>1</v>
      </c>
    </row>
    <row r="13" spans="1:13" s="160" customFormat="1">
      <c r="A13" s="118" t="s">
        <v>163</v>
      </c>
      <c r="B13" s="13" t="s">
        <v>162</v>
      </c>
      <c r="C13" s="119">
        <v>0</v>
      </c>
      <c r="D13" s="185">
        <v>800000</v>
      </c>
      <c r="E13" s="119">
        <f>SUM(C13:D13)</f>
        <v>800000</v>
      </c>
      <c r="F13" s="185">
        <v>0</v>
      </c>
      <c r="G13" s="119">
        <v>0</v>
      </c>
      <c r="H13" s="185">
        <v>0</v>
      </c>
      <c r="I13" s="119"/>
      <c r="J13" s="119">
        <v>800000</v>
      </c>
    </row>
    <row r="14" spans="1:13" s="160" customFormat="1">
      <c r="A14" s="118"/>
      <c r="B14" s="221" t="s">
        <v>892</v>
      </c>
      <c r="C14" s="119"/>
      <c r="D14" s="185"/>
      <c r="E14" s="119"/>
      <c r="F14" s="185">
        <v>0</v>
      </c>
      <c r="G14" s="119">
        <v>0</v>
      </c>
      <c r="H14" s="185">
        <v>0</v>
      </c>
      <c r="I14" s="119"/>
      <c r="J14" s="119"/>
    </row>
    <row r="15" spans="1:13">
      <c r="A15" s="137" t="s">
        <v>184</v>
      </c>
      <c r="B15" s="138" t="s">
        <v>693</v>
      </c>
      <c r="C15" s="139">
        <v>0</v>
      </c>
      <c r="D15" s="179"/>
      <c r="E15" s="139">
        <v>0</v>
      </c>
      <c r="F15" s="179">
        <v>0</v>
      </c>
      <c r="G15" s="139">
        <v>0</v>
      </c>
      <c r="H15" s="179">
        <v>0</v>
      </c>
      <c r="I15" s="139"/>
      <c r="J15" s="139">
        <v>0</v>
      </c>
    </row>
    <row r="16" spans="1:13" ht="15.75">
      <c r="A16" s="137" t="s">
        <v>202</v>
      </c>
      <c r="B16" s="138" t="s">
        <v>694</v>
      </c>
      <c r="C16" s="139">
        <v>0</v>
      </c>
      <c r="D16" s="179"/>
      <c r="E16" s="139">
        <v>0</v>
      </c>
      <c r="F16" s="179">
        <v>0</v>
      </c>
      <c r="G16" s="139">
        <v>0</v>
      </c>
      <c r="H16" s="179">
        <v>0</v>
      </c>
      <c r="I16" s="139"/>
      <c r="J16" s="139">
        <v>0</v>
      </c>
      <c r="L16" s="112"/>
      <c r="M16" s="280"/>
    </row>
    <row r="17" spans="1:11">
      <c r="A17" s="137" t="s">
        <v>220</v>
      </c>
      <c r="B17" s="138" t="s">
        <v>695</v>
      </c>
      <c r="C17" s="139">
        <v>0</v>
      </c>
      <c r="D17" s="179"/>
      <c r="E17" s="139">
        <v>0</v>
      </c>
      <c r="F17" s="179">
        <v>0</v>
      </c>
      <c r="G17" s="139">
        <v>0</v>
      </c>
      <c r="H17" s="179"/>
      <c r="I17" s="139"/>
      <c r="J17" s="139">
        <v>0</v>
      </c>
    </row>
    <row r="18" spans="1:11" s="160" customFormat="1">
      <c r="A18" s="205"/>
      <c r="B18" s="206" t="s">
        <v>891</v>
      </c>
      <c r="C18" s="207"/>
      <c r="D18" s="208">
        <f>SUM(D10,D11)</f>
        <v>805001</v>
      </c>
      <c r="E18" s="207">
        <f>SUM(E10,E11)</f>
        <v>805001</v>
      </c>
      <c r="F18" s="208">
        <f>SUM(F7,F9:F11,F15:F17)</f>
        <v>1107823</v>
      </c>
      <c r="G18" s="207">
        <f>SUM(F18)</f>
        <v>1107823</v>
      </c>
      <c r="H18" s="208">
        <f>SUM(H7)</f>
        <v>1433968</v>
      </c>
      <c r="I18" s="207">
        <f>SUM(I7)</f>
        <v>1433968</v>
      </c>
      <c r="J18" s="207">
        <f>SUM(J7,J9,J10,J11)</f>
        <v>3346792</v>
      </c>
      <c r="K18" s="202"/>
    </row>
    <row r="19" spans="1:11" s="160" customFormat="1">
      <c r="A19" s="148" t="s">
        <v>259</v>
      </c>
      <c r="B19" s="149" t="s">
        <v>894</v>
      </c>
      <c r="C19" s="150">
        <v>0</v>
      </c>
      <c r="D19" s="188">
        <v>227410</v>
      </c>
      <c r="E19" s="150">
        <f>SUM(D19)</f>
        <v>227410</v>
      </c>
      <c r="F19" s="188">
        <v>0</v>
      </c>
      <c r="G19" s="150">
        <v>0</v>
      </c>
      <c r="H19" s="188">
        <v>0</v>
      </c>
      <c r="I19" s="150">
        <v>0</v>
      </c>
      <c r="J19" s="150">
        <v>227410</v>
      </c>
    </row>
    <row r="20" spans="1:11" s="160" customFormat="1">
      <c r="A20" s="118"/>
      <c r="B20" s="221" t="s">
        <v>896</v>
      </c>
      <c r="C20" s="119"/>
      <c r="D20" s="181">
        <v>227410</v>
      </c>
      <c r="E20" s="117">
        <v>227410</v>
      </c>
      <c r="F20" s="181">
        <v>0</v>
      </c>
      <c r="G20" s="117">
        <v>0</v>
      </c>
      <c r="H20" s="181">
        <v>0</v>
      </c>
      <c r="I20" s="117">
        <v>0</v>
      </c>
      <c r="J20" s="117">
        <v>227410</v>
      </c>
    </row>
    <row r="21" spans="1:11">
      <c r="A21" s="140" t="s">
        <v>268</v>
      </c>
      <c r="B21" s="141" t="s">
        <v>267</v>
      </c>
      <c r="C21" s="142">
        <f>SUM(C22:C24)</f>
        <v>46498164</v>
      </c>
      <c r="D21" s="180">
        <f>SUM(D22:D28)</f>
        <v>1989395</v>
      </c>
      <c r="E21" s="142">
        <f>SUM(E22:E28)</f>
        <v>48487559</v>
      </c>
      <c r="F21" s="180">
        <v>0</v>
      </c>
      <c r="G21" s="142">
        <v>0</v>
      </c>
      <c r="H21" s="180">
        <v>0</v>
      </c>
      <c r="I21" s="142">
        <v>0</v>
      </c>
      <c r="J21" s="142">
        <f>SUM(E21,G21)</f>
        <v>48487559</v>
      </c>
    </row>
    <row r="22" spans="1:11">
      <c r="A22" s="114"/>
      <c r="B22" s="11" t="s">
        <v>696</v>
      </c>
      <c r="C22" s="115">
        <v>34598800</v>
      </c>
      <c r="D22" s="181"/>
      <c r="E22" s="115">
        <v>34598800</v>
      </c>
      <c r="F22" s="181">
        <v>0</v>
      </c>
      <c r="G22" s="115">
        <v>0</v>
      </c>
      <c r="H22" s="181">
        <v>0</v>
      </c>
      <c r="I22" s="115">
        <v>0</v>
      </c>
      <c r="J22" s="115"/>
    </row>
    <row r="23" spans="1:11">
      <c r="A23" s="114"/>
      <c r="B23" s="11" t="s">
        <v>697</v>
      </c>
      <c r="C23" s="115">
        <v>5973600</v>
      </c>
      <c r="D23" s="181"/>
      <c r="E23" s="115">
        <v>5973600</v>
      </c>
      <c r="F23" s="181">
        <v>0</v>
      </c>
      <c r="G23" s="115">
        <v>0</v>
      </c>
      <c r="H23" s="181">
        <v>0</v>
      </c>
      <c r="I23" s="115">
        <v>0</v>
      </c>
      <c r="J23" s="115"/>
    </row>
    <row r="24" spans="1:11">
      <c r="A24" s="114"/>
      <c r="B24" s="11" t="s">
        <v>698</v>
      </c>
      <c r="C24" s="115">
        <f>5932484-884720-50000+928000</f>
        <v>5925764</v>
      </c>
      <c r="D24" s="181"/>
      <c r="E24" s="115">
        <f>5932484-884720-50000+928000</f>
        <v>5925764</v>
      </c>
      <c r="F24" s="181">
        <v>0</v>
      </c>
      <c r="G24" s="115">
        <v>0</v>
      </c>
      <c r="H24" s="181">
        <v>0</v>
      </c>
      <c r="I24" s="115">
        <v>0</v>
      </c>
      <c r="J24" s="115"/>
    </row>
    <row r="25" spans="1:11" s="160" customFormat="1">
      <c r="A25" s="114"/>
      <c r="B25" s="211" t="s">
        <v>893</v>
      </c>
      <c r="C25" s="209">
        <v>0</v>
      </c>
      <c r="D25" s="210">
        <v>27365</v>
      </c>
      <c r="E25" s="209">
        <f>SUM(C25:D25)</f>
        <v>27365</v>
      </c>
      <c r="F25" s="210">
        <v>0</v>
      </c>
      <c r="G25" s="209">
        <v>0</v>
      </c>
      <c r="H25" s="210">
        <v>0</v>
      </c>
      <c r="I25" s="209">
        <v>0</v>
      </c>
      <c r="J25" s="209"/>
    </row>
    <row r="26" spans="1:11" s="160" customFormat="1">
      <c r="A26" s="114"/>
      <c r="B26" s="211" t="s">
        <v>895</v>
      </c>
      <c r="C26" s="209">
        <v>0</v>
      </c>
      <c r="D26" s="210">
        <v>-227410</v>
      </c>
      <c r="E26" s="209">
        <f>SUM(C26:D26)</f>
        <v>-227410</v>
      </c>
      <c r="F26" s="210">
        <v>0</v>
      </c>
      <c r="G26" s="209">
        <v>0</v>
      </c>
      <c r="H26" s="210">
        <v>0</v>
      </c>
      <c r="I26" s="209">
        <v>0</v>
      </c>
      <c r="J26" s="209"/>
    </row>
    <row r="27" spans="1:11" s="237" customFormat="1">
      <c r="A27" s="114"/>
      <c r="B27" s="211" t="s">
        <v>919</v>
      </c>
      <c r="C27" s="209">
        <v>0</v>
      </c>
      <c r="D27" s="210">
        <v>1189440</v>
      </c>
      <c r="E27" s="209">
        <f>SUM(D27)</f>
        <v>1189440</v>
      </c>
      <c r="F27" s="210">
        <v>0</v>
      </c>
      <c r="G27" s="209">
        <v>0</v>
      </c>
      <c r="H27" s="210">
        <v>0</v>
      </c>
      <c r="I27" s="209">
        <v>0</v>
      </c>
      <c r="J27" s="209"/>
    </row>
    <row r="28" spans="1:11" s="237" customFormat="1">
      <c r="A28" s="114"/>
      <c r="B28" s="211" t="s">
        <v>920</v>
      </c>
      <c r="C28" s="209">
        <v>0</v>
      </c>
      <c r="D28" s="210">
        <v>1000000</v>
      </c>
      <c r="E28" s="209">
        <v>1000000</v>
      </c>
      <c r="F28" s="210">
        <v>0</v>
      </c>
      <c r="G28" s="209"/>
      <c r="H28" s="210">
        <v>0</v>
      </c>
      <c r="I28" s="209">
        <v>0</v>
      </c>
      <c r="J28" s="209"/>
    </row>
    <row r="29" spans="1:11" ht="13.5" thickBot="1">
      <c r="A29" s="145" t="s">
        <v>313</v>
      </c>
      <c r="B29" s="146" t="s">
        <v>699</v>
      </c>
      <c r="C29" s="147">
        <f>C21</f>
        <v>46498164</v>
      </c>
      <c r="D29" s="182">
        <f>SUM(D19,D21)</f>
        <v>2216805</v>
      </c>
      <c r="E29" s="147">
        <f>SUM(E19,E21)</f>
        <v>48714969</v>
      </c>
      <c r="F29" s="182">
        <v>0</v>
      </c>
      <c r="G29" s="147">
        <v>0</v>
      </c>
      <c r="H29" s="182">
        <v>0</v>
      </c>
      <c r="I29" s="147">
        <v>0</v>
      </c>
      <c r="J29" s="147">
        <f>SUM(J20,J21)</f>
        <v>48714969</v>
      </c>
    </row>
    <row r="30" spans="1:11" ht="16.5" thickBot="1">
      <c r="A30" s="226"/>
      <c r="B30" s="227" t="s">
        <v>700</v>
      </c>
      <c r="C30" s="228">
        <f>C7+C9+C10+C11+C15+C16+C17+C29</f>
        <v>46498164</v>
      </c>
      <c r="D30" s="229">
        <f>SUM(D18,D29)</f>
        <v>3021806</v>
      </c>
      <c r="E30" s="228">
        <f>SUM(E18,E29)</f>
        <v>49519970</v>
      </c>
      <c r="F30" s="228">
        <f>SUM(F18)</f>
        <v>1107823</v>
      </c>
      <c r="G30" s="228">
        <f>SUM(G18,G29)</f>
        <v>1107823</v>
      </c>
      <c r="H30" s="228">
        <f>SUM(H18,H29)</f>
        <v>1433968</v>
      </c>
      <c r="I30" s="228">
        <f>SUM(I18,I29)</f>
        <v>1433968</v>
      </c>
      <c r="J30" s="228">
        <f>SUM(J18,J29)</f>
        <v>52061761</v>
      </c>
      <c r="K30" s="202"/>
    </row>
    <row r="31" spans="1:11" ht="16.5" thickBot="1">
      <c r="A31" s="602" t="s">
        <v>701</v>
      </c>
      <c r="B31" s="603"/>
      <c r="C31" s="603"/>
      <c r="D31" s="603"/>
      <c r="E31" s="603"/>
      <c r="F31" s="603"/>
      <c r="G31" s="603"/>
      <c r="H31" s="603"/>
      <c r="I31" s="603"/>
      <c r="J31" s="604"/>
    </row>
    <row r="32" spans="1:11" s="237" customFormat="1" ht="17.25" thickTop="1" thickBot="1">
      <c r="A32" s="356"/>
      <c r="B32" s="357"/>
      <c r="C32" s="590" t="s">
        <v>10</v>
      </c>
      <c r="D32" s="358" t="s">
        <v>889</v>
      </c>
      <c r="E32" s="358" t="s">
        <v>13</v>
      </c>
      <c r="F32" s="358" t="s">
        <v>901</v>
      </c>
      <c r="G32" s="358" t="s">
        <v>901</v>
      </c>
      <c r="H32" s="324" t="s">
        <v>926</v>
      </c>
      <c r="I32" s="324" t="s">
        <v>926</v>
      </c>
      <c r="J32" s="359" t="s">
        <v>902</v>
      </c>
    </row>
    <row r="33" spans="1:14" s="237" customFormat="1" ht="16.5" thickBot="1">
      <c r="A33" s="360"/>
      <c r="B33" s="361"/>
      <c r="C33" s="591"/>
      <c r="D33" s="375" t="s">
        <v>916</v>
      </c>
      <c r="E33" s="375" t="s">
        <v>916</v>
      </c>
      <c r="F33" s="362" t="s">
        <v>889</v>
      </c>
      <c r="G33" s="362" t="s">
        <v>908</v>
      </c>
      <c r="H33" s="158" t="s">
        <v>889</v>
      </c>
      <c r="I33" s="158" t="s">
        <v>908</v>
      </c>
      <c r="J33" s="363" t="s">
        <v>13</v>
      </c>
    </row>
    <row r="34" spans="1:14" ht="13.5" thickTop="1">
      <c r="A34" s="352" t="s">
        <v>372</v>
      </c>
      <c r="B34" s="353" t="s">
        <v>702</v>
      </c>
      <c r="C34" s="177">
        <v>32629692</v>
      </c>
      <c r="D34" s="183">
        <f>SUM(D49,D53)</f>
        <v>4278613</v>
      </c>
      <c r="E34" s="177">
        <f>SUM(E49,E53)</f>
        <v>36908305</v>
      </c>
      <c r="F34" s="354">
        <f>SUM(F49,F53)</f>
        <v>804283</v>
      </c>
      <c r="G34" s="355">
        <f>SUM(G40,G53)</f>
        <v>804283</v>
      </c>
      <c r="H34" s="379">
        <f>SUM(H49,H53)</f>
        <v>1094822</v>
      </c>
      <c r="I34" s="286">
        <f>SUM(I49,I53)</f>
        <v>1094822</v>
      </c>
      <c r="J34" s="286">
        <f>SUM(J49,J53)</f>
        <v>38807410</v>
      </c>
      <c r="K34" s="202"/>
    </row>
    <row r="35" spans="1:14" s="159" customFormat="1">
      <c r="A35" s="191"/>
      <c r="B35" s="190" t="s">
        <v>748</v>
      </c>
      <c r="C35" s="336">
        <v>29868870</v>
      </c>
      <c r="D35" s="223">
        <f>SUM(E35,-C35)</f>
        <v>-248525</v>
      </c>
      <c r="E35" s="336">
        <v>29620345</v>
      </c>
      <c r="F35" s="338"/>
      <c r="G35" s="311"/>
      <c r="H35" s="380"/>
      <c r="I35" s="285"/>
      <c r="J35" s="285">
        <f>SUM(E35,G35)</f>
        <v>29620345</v>
      </c>
    </row>
    <row r="36" spans="1:14" s="159" customFormat="1">
      <c r="A36" s="191"/>
      <c r="B36" s="190" t="s">
        <v>755</v>
      </c>
      <c r="C36" s="198">
        <v>0</v>
      </c>
      <c r="D36" s="223">
        <f>SUM(D37:D39)</f>
        <v>1505460</v>
      </c>
      <c r="E36" s="336">
        <v>1505460</v>
      </c>
      <c r="F36" s="338"/>
      <c r="G36" s="311"/>
      <c r="H36" s="380"/>
      <c r="I36" s="285"/>
      <c r="J36" s="285">
        <f>SUM(E36,G36)</f>
        <v>1505460</v>
      </c>
      <c r="N36" s="202"/>
    </row>
    <row r="37" spans="1:14" s="160" customFormat="1">
      <c r="A37" s="193"/>
      <c r="B37" s="222" t="s">
        <v>906</v>
      </c>
      <c r="C37" s="198">
        <v>0</v>
      </c>
      <c r="D37" s="203">
        <v>800000</v>
      </c>
      <c r="E37" s="198">
        <v>800000</v>
      </c>
      <c r="F37" s="338"/>
      <c r="G37" s="311"/>
      <c r="H37" s="380"/>
      <c r="I37" s="285"/>
      <c r="J37" s="285"/>
    </row>
    <row r="38" spans="1:14" s="237" customFormat="1">
      <c r="A38" s="193"/>
      <c r="B38" s="222" t="s">
        <v>921</v>
      </c>
      <c r="C38" s="198">
        <v>0</v>
      </c>
      <c r="D38" s="203">
        <v>650455</v>
      </c>
      <c r="E38" s="198">
        <v>650455</v>
      </c>
      <c r="F38" s="338"/>
      <c r="G38" s="311"/>
      <c r="H38" s="380"/>
      <c r="I38" s="285"/>
      <c r="J38" s="285"/>
    </row>
    <row r="39" spans="1:14" s="237" customFormat="1">
      <c r="A39" s="193"/>
      <c r="B39" s="222" t="s">
        <v>922</v>
      </c>
      <c r="C39" s="198">
        <v>0</v>
      </c>
      <c r="D39" s="203">
        <v>55005</v>
      </c>
      <c r="E39" s="198">
        <v>55005</v>
      </c>
      <c r="F39" s="338"/>
      <c r="G39" s="311"/>
      <c r="H39" s="380"/>
      <c r="I39" s="285"/>
      <c r="J39" s="285"/>
    </row>
    <row r="40" spans="1:14" s="159" customFormat="1">
      <c r="A40" s="193"/>
      <c r="B40" s="194" t="s">
        <v>756</v>
      </c>
      <c r="C40" s="198">
        <v>672112</v>
      </c>
      <c r="D40" s="223">
        <f>SUM(E40,-C40)</f>
        <v>1920269</v>
      </c>
      <c r="E40" s="336">
        <v>2592381</v>
      </c>
      <c r="F40" s="340">
        <v>467000</v>
      </c>
      <c r="G40" s="312">
        <f>SUM(F40)</f>
        <v>467000</v>
      </c>
      <c r="H40" s="381">
        <v>560000</v>
      </c>
      <c r="I40" s="377">
        <f>SUM(H40)</f>
        <v>560000</v>
      </c>
      <c r="J40" s="285">
        <f>SUM(E40,G40,I40)</f>
        <v>3619381</v>
      </c>
    </row>
    <row r="41" spans="1:14" s="159" customFormat="1">
      <c r="A41" s="193"/>
      <c r="B41" s="195" t="s">
        <v>758</v>
      </c>
      <c r="C41" s="198">
        <v>0</v>
      </c>
      <c r="D41" s="203">
        <v>0</v>
      </c>
      <c r="E41" s="198">
        <f>SUM(C41:D41)</f>
        <v>0</v>
      </c>
      <c r="F41" s="338"/>
      <c r="G41" s="311"/>
      <c r="H41" s="380"/>
      <c r="I41" s="285"/>
      <c r="J41" s="285">
        <v>0</v>
      </c>
    </row>
    <row r="42" spans="1:14" s="159" customFormat="1">
      <c r="A42" s="191"/>
      <c r="B42" s="192" t="s">
        <v>759</v>
      </c>
      <c r="C42" s="198">
        <v>0</v>
      </c>
      <c r="D42" s="203">
        <v>0</v>
      </c>
      <c r="E42" s="198">
        <f>SUM(C42:D42)</f>
        <v>0</v>
      </c>
      <c r="F42" s="338"/>
      <c r="G42" s="311"/>
      <c r="H42" s="380"/>
      <c r="I42" s="285"/>
      <c r="J42" s="285">
        <v>0</v>
      </c>
    </row>
    <row r="43" spans="1:14" s="159" customFormat="1">
      <c r="A43" s="193"/>
      <c r="B43" s="196" t="s">
        <v>760</v>
      </c>
      <c r="C43" s="198">
        <v>1617091</v>
      </c>
      <c r="D43" s="223">
        <f>SUM(E43,-C43)</f>
        <v>142846</v>
      </c>
      <c r="E43" s="336">
        <v>1759937</v>
      </c>
      <c r="F43" s="338"/>
      <c r="G43" s="311"/>
      <c r="H43" s="380"/>
      <c r="I43" s="285"/>
      <c r="J43" s="285">
        <f>SUM(E43,G43)</f>
        <v>1759937</v>
      </c>
    </row>
    <row r="44" spans="1:14" s="159" customFormat="1">
      <c r="A44" s="193"/>
      <c r="B44" s="197" t="s">
        <v>764</v>
      </c>
      <c r="C44" s="198">
        <v>150000</v>
      </c>
      <c r="D44" s="223">
        <f>SUM(E44,-C44)</f>
        <v>141380</v>
      </c>
      <c r="E44" s="336">
        <v>291380</v>
      </c>
      <c r="F44" s="338"/>
      <c r="G44" s="311"/>
      <c r="H44" s="380"/>
      <c r="I44" s="285"/>
      <c r="J44" s="285">
        <f>SUM(E44,G44)</f>
        <v>291380</v>
      </c>
    </row>
    <row r="45" spans="1:14" s="159" customFormat="1">
      <c r="A45" s="193"/>
      <c r="B45" s="197" t="s">
        <v>767</v>
      </c>
      <c r="C45" s="198">
        <v>285119</v>
      </c>
      <c r="D45" s="223">
        <f>SUM(E45,-C45)</f>
        <v>-151558</v>
      </c>
      <c r="E45" s="336">
        <v>133561</v>
      </c>
      <c r="F45" s="338"/>
      <c r="G45" s="311"/>
      <c r="H45" s="380"/>
      <c r="I45" s="285"/>
      <c r="J45" s="285">
        <f>SUM(E45,G45)</f>
        <v>133561</v>
      </c>
    </row>
    <row r="46" spans="1:14" s="159" customFormat="1">
      <c r="A46" s="193"/>
      <c r="B46" s="197" t="s">
        <v>923</v>
      </c>
      <c r="C46" s="198">
        <v>31000</v>
      </c>
      <c r="D46" s="223">
        <f>SUM(E46,-C46)</f>
        <v>503450</v>
      </c>
      <c r="E46" s="336">
        <v>534450</v>
      </c>
      <c r="F46" s="338"/>
      <c r="G46" s="311"/>
      <c r="H46" s="380"/>
      <c r="I46" s="285"/>
      <c r="J46" s="285">
        <f>SUM(E46,G45:G46)</f>
        <v>534450</v>
      </c>
    </row>
    <row r="47" spans="1:14" s="160" customFormat="1">
      <c r="A47" s="193"/>
      <c r="B47" s="224" t="s">
        <v>897</v>
      </c>
      <c r="C47" s="198"/>
      <c r="D47" s="203">
        <v>476085</v>
      </c>
      <c r="E47" s="198"/>
      <c r="F47" s="338"/>
      <c r="G47" s="311"/>
      <c r="H47" s="380"/>
      <c r="I47" s="285"/>
      <c r="J47" s="285"/>
    </row>
    <row r="48" spans="1:14" s="160" customFormat="1">
      <c r="A48" s="193"/>
      <c r="B48" s="225" t="s">
        <v>893</v>
      </c>
      <c r="C48" s="198"/>
      <c r="D48" s="203">
        <v>27365</v>
      </c>
      <c r="E48" s="302"/>
      <c r="F48" s="338"/>
      <c r="G48" s="311"/>
      <c r="H48" s="380"/>
      <c r="I48" s="285"/>
      <c r="J48" s="285"/>
    </row>
    <row r="49" spans="1:12" s="159" customFormat="1">
      <c r="A49" s="193"/>
      <c r="B49" s="199" t="s">
        <v>770</v>
      </c>
      <c r="C49" s="177">
        <f>SUM(C35:C46)</f>
        <v>32624192</v>
      </c>
      <c r="D49" s="183">
        <f>SUM(D35,D36,D40,D43,D44,D45,D46)</f>
        <v>3813322</v>
      </c>
      <c r="E49" s="301">
        <f>SUM(E35,E36,E40,E43,E44,E45,E46)</f>
        <v>36437514</v>
      </c>
      <c r="F49" s="337">
        <f>SUM(F40)</f>
        <v>467000</v>
      </c>
      <c r="G49" s="301">
        <f>SUM(G40)</f>
        <v>467000</v>
      </c>
      <c r="H49" s="379">
        <f>SUM(H35:H48)</f>
        <v>560000</v>
      </c>
      <c r="I49" s="286">
        <f>SUM(I35:I48)</f>
        <v>560000</v>
      </c>
      <c r="J49" s="286">
        <f>SUM(J35:J48)</f>
        <v>37464514</v>
      </c>
    </row>
    <row r="50" spans="1:12" s="159" customFormat="1" ht="25.5">
      <c r="A50" s="193"/>
      <c r="B50" s="201" t="s">
        <v>907</v>
      </c>
      <c r="C50" s="198">
        <v>5500</v>
      </c>
      <c r="D50" s="223">
        <f>SUM(E50,-C50)</f>
        <v>446113</v>
      </c>
      <c r="E50" s="198">
        <v>451613</v>
      </c>
      <c r="F50" s="338"/>
      <c r="G50" s="311"/>
      <c r="H50" s="380"/>
      <c r="I50" s="285"/>
      <c r="J50" s="285">
        <f>SUM(E50,G50)</f>
        <v>451613</v>
      </c>
    </row>
    <row r="51" spans="1:12" s="204" customFormat="1">
      <c r="A51" s="193"/>
      <c r="B51" s="234" t="s">
        <v>925</v>
      </c>
      <c r="C51" s="198"/>
      <c r="D51" s="203">
        <v>446113</v>
      </c>
      <c r="E51" s="198"/>
      <c r="F51" s="338"/>
      <c r="G51" s="311"/>
      <c r="H51" s="380"/>
      <c r="I51" s="285"/>
      <c r="J51" s="285"/>
    </row>
    <row r="52" spans="1:12" s="237" customFormat="1">
      <c r="A52" s="193"/>
      <c r="B52" s="201" t="s">
        <v>924</v>
      </c>
      <c r="C52" s="198">
        <v>0</v>
      </c>
      <c r="D52" s="223">
        <f>SUM(E52,-C52)</f>
        <v>19178</v>
      </c>
      <c r="E52" s="198">
        <v>19178</v>
      </c>
      <c r="F52" s="338">
        <v>337283</v>
      </c>
      <c r="G52" s="311">
        <f>SUM(F52)</f>
        <v>337283</v>
      </c>
      <c r="H52" s="380">
        <v>534822</v>
      </c>
      <c r="I52" s="285">
        <f>SUM(H52)</f>
        <v>534822</v>
      </c>
      <c r="J52" s="285">
        <f>SUM(E52,G52)</f>
        <v>356461</v>
      </c>
    </row>
    <row r="53" spans="1:12" s="159" customFormat="1">
      <c r="A53" s="193"/>
      <c r="B53" s="199" t="s">
        <v>778</v>
      </c>
      <c r="C53" s="200">
        <f>SUM(C50)</f>
        <v>5500</v>
      </c>
      <c r="D53" s="183">
        <f>SUM(D50,D52)</f>
        <v>465291</v>
      </c>
      <c r="E53" s="177">
        <f>SUM(E50,E52)</f>
        <v>470791</v>
      </c>
      <c r="F53" s="337">
        <f>SUM(F52)</f>
        <v>337283</v>
      </c>
      <c r="G53" s="301">
        <f>SUM(G52)</f>
        <v>337283</v>
      </c>
      <c r="H53" s="379">
        <f>SUM(H52)</f>
        <v>534822</v>
      </c>
      <c r="I53" s="286">
        <f>SUM(I52)</f>
        <v>534822</v>
      </c>
      <c r="J53" s="286">
        <f>SUM(J50,J52,I53)</f>
        <v>1342896</v>
      </c>
    </row>
    <row r="54" spans="1:12">
      <c r="A54" s="143" t="s">
        <v>375</v>
      </c>
      <c r="B54" s="144" t="s">
        <v>703</v>
      </c>
      <c r="C54" s="139">
        <v>7196472</v>
      </c>
      <c r="D54" s="179">
        <f>SUM(E54,-C54)</f>
        <v>147235</v>
      </c>
      <c r="E54" s="139">
        <v>7343707</v>
      </c>
      <c r="F54" s="337">
        <v>163997</v>
      </c>
      <c r="G54" s="301">
        <f>SUM(F54)</f>
        <v>163997</v>
      </c>
      <c r="H54" s="382">
        <v>205780</v>
      </c>
      <c r="I54" s="303">
        <f>SUM(H54)</f>
        <v>205780</v>
      </c>
      <c r="J54" s="303">
        <f>SUM(E54,G54,I54)</f>
        <v>7713484</v>
      </c>
    </row>
    <row r="55" spans="1:12">
      <c r="A55" s="156" t="s">
        <v>704</v>
      </c>
      <c r="B55" s="157" t="s">
        <v>705</v>
      </c>
      <c r="C55" s="347">
        <f>C34+C54</f>
        <v>39826164</v>
      </c>
      <c r="D55" s="184">
        <f>SUM(D34,D54)</f>
        <v>4425848</v>
      </c>
      <c r="E55" s="347">
        <f>E34+E54</f>
        <v>44252012</v>
      </c>
      <c r="F55" s="339">
        <f>SUM(F49,F53,F54)</f>
        <v>968280</v>
      </c>
      <c r="G55" s="348">
        <f>SUM(G49,G53,G54)</f>
        <v>968280</v>
      </c>
      <c r="H55" s="383">
        <f>SUM(H34,H54)</f>
        <v>1300602</v>
      </c>
      <c r="I55" s="349">
        <f>SUM(I34,I54)</f>
        <v>1300602</v>
      </c>
      <c r="J55" s="349">
        <f>SUM(J49,J53,J54)</f>
        <v>46520894</v>
      </c>
      <c r="K55" s="202"/>
      <c r="L55" s="202"/>
    </row>
    <row r="56" spans="1:12">
      <c r="A56" s="116"/>
      <c r="B56" s="12"/>
      <c r="C56" s="117"/>
      <c r="D56" s="181"/>
      <c r="E56" s="117"/>
      <c r="F56" s="338"/>
      <c r="G56" s="311"/>
      <c r="H56" s="380"/>
      <c r="I56" s="285"/>
      <c r="J56" s="285"/>
    </row>
    <row r="57" spans="1:12">
      <c r="A57" s="118" t="s">
        <v>378</v>
      </c>
      <c r="B57" s="13" t="s">
        <v>377</v>
      </c>
      <c r="C57" s="119">
        <f>SUM(C58:C65)</f>
        <v>125500</v>
      </c>
      <c r="D57" s="185">
        <f>SUM(E57,-C57)</f>
        <v>-33578</v>
      </c>
      <c r="E57" s="119">
        <v>91922</v>
      </c>
      <c r="F57" s="340"/>
      <c r="G57" s="312"/>
      <c r="H57" s="384"/>
      <c r="I57" s="289"/>
      <c r="J57" s="289">
        <f>SUM(E57,G57)</f>
        <v>91922</v>
      </c>
    </row>
    <row r="58" spans="1:12">
      <c r="A58" s="120"/>
      <c r="B58" s="11" t="s">
        <v>706</v>
      </c>
      <c r="C58" s="115">
        <v>10000</v>
      </c>
      <c r="D58" s="181"/>
      <c r="E58" s="115"/>
      <c r="F58" s="338"/>
      <c r="G58" s="313"/>
      <c r="H58" s="385"/>
      <c r="I58" s="290"/>
      <c r="J58" s="290"/>
    </row>
    <row r="59" spans="1:12">
      <c r="A59" s="120"/>
      <c r="B59" s="11" t="s">
        <v>707</v>
      </c>
      <c r="C59" s="115"/>
      <c r="D59" s="181"/>
      <c r="E59" s="115"/>
      <c r="F59" s="338"/>
      <c r="G59" s="313"/>
      <c r="H59" s="385"/>
      <c r="I59" s="290"/>
      <c r="J59" s="290"/>
    </row>
    <row r="60" spans="1:12">
      <c r="A60" s="120"/>
      <c r="B60" s="11" t="s">
        <v>708</v>
      </c>
      <c r="C60" s="115"/>
      <c r="D60" s="181"/>
      <c r="E60" s="115"/>
      <c r="F60" s="338"/>
      <c r="G60" s="313"/>
      <c r="H60" s="385"/>
      <c r="I60" s="290"/>
      <c r="J60" s="290"/>
    </row>
    <row r="61" spans="1:12">
      <c r="A61" s="120"/>
      <c r="B61" s="11" t="s">
        <v>709</v>
      </c>
      <c r="C61" s="115">
        <v>25500</v>
      </c>
      <c r="D61" s="181"/>
      <c r="E61" s="115"/>
      <c r="F61" s="338"/>
      <c r="G61" s="313"/>
      <c r="H61" s="385"/>
      <c r="I61" s="290"/>
      <c r="J61" s="290"/>
    </row>
    <row r="62" spans="1:12">
      <c r="A62" s="120"/>
      <c r="B62" s="11" t="s">
        <v>710</v>
      </c>
      <c r="C62" s="115">
        <v>90000</v>
      </c>
      <c r="D62" s="181"/>
      <c r="E62" s="115"/>
      <c r="F62" s="338"/>
      <c r="G62" s="313"/>
      <c r="H62" s="385"/>
      <c r="I62" s="290"/>
      <c r="J62" s="290"/>
    </row>
    <row r="63" spans="1:12">
      <c r="A63" s="120"/>
      <c r="B63" s="11" t="s">
        <v>711</v>
      </c>
      <c r="C63" s="115"/>
      <c r="D63" s="181"/>
      <c r="E63" s="115"/>
      <c r="F63" s="338"/>
      <c r="G63" s="313"/>
      <c r="H63" s="385"/>
      <c r="I63" s="290"/>
      <c r="J63" s="290"/>
    </row>
    <row r="64" spans="1:12">
      <c r="A64" s="120"/>
      <c r="B64" s="11" t="s">
        <v>712</v>
      </c>
      <c r="C64" s="115"/>
      <c r="D64" s="181"/>
      <c r="E64" s="115"/>
      <c r="F64" s="338"/>
      <c r="G64" s="313"/>
      <c r="H64" s="385"/>
      <c r="I64" s="290"/>
      <c r="J64" s="290"/>
    </row>
    <row r="65" spans="1:11">
      <c r="A65" s="120"/>
      <c r="B65" s="11" t="s">
        <v>713</v>
      </c>
      <c r="C65" s="115"/>
      <c r="D65" s="181"/>
      <c r="E65" s="115"/>
      <c r="F65" s="338"/>
      <c r="G65" s="313"/>
      <c r="H65" s="385"/>
      <c r="I65" s="290"/>
      <c r="J65" s="290"/>
    </row>
    <row r="66" spans="1:11">
      <c r="A66" s="121"/>
      <c r="B66" s="14"/>
      <c r="C66" s="122"/>
      <c r="D66" s="181"/>
      <c r="E66" s="122"/>
      <c r="F66" s="338"/>
      <c r="G66" s="314"/>
      <c r="H66" s="385"/>
      <c r="I66" s="291"/>
      <c r="J66" s="291"/>
    </row>
    <row r="67" spans="1:11">
      <c r="A67" s="118" t="s">
        <v>381</v>
      </c>
      <c r="B67" s="13" t="s">
        <v>380</v>
      </c>
      <c r="C67" s="119">
        <f>SUM(C68:C75)</f>
        <v>830000</v>
      </c>
      <c r="D67" s="185">
        <f>SUM(E67,-C67)</f>
        <v>13362</v>
      </c>
      <c r="E67" s="119">
        <v>843362</v>
      </c>
      <c r="F67" s="340">
        <v>37797</v>
      </c>
      <c r="G67" s="312">
        <v>37797</v>
      </c>
      <c r="H67" s="384">
        <v>68799</v>
      </c>
      <c r="I67" s="289">
        <f>SUM(H67)</f>
        <v>68799</v>
      </c>
      <c r="J67" s="289">
        <f>SUM(E67,G67,I67)</f>
        <v>949958</v>
      </c>
    </row>
    <row r="68" spans="1:11">
      <c r="A68" s="120"/>
      <c r="B68" s="11" t="s">
        <v>714</v>
      </c>
      <c r="C68" s="115"/>
      <c r="D68" s="181"/>
      <c r="E68" s="115"/>
      <c r="F68" s="338"/>
      <c r="G68" s="313"/>
      <c r="H68" s="385"/>
      <c r="I68" s="290"/>
      <c r="J68" s="290"/>
    </row>
    <row r="69" spans="1:11">
      <c r="A69" s="120"/>
      <c r="B69" s="11" t="s">
        <v>715</v>
      </c>
      <c r="C69" s="115">
        <v>650000</v>
      </c>
      <c r="D69" s="181"/>
      <c r="E69" s="115"/>
      <c r="F69" s="338"/>
      <c r="G69" s="313"/>
      <c r="H69" s="385"/>
      <c r="I69" s="290"/>
      <c r="J69" s="290"/>
    </row>
    <row r="70" spans="1:11">
      <c r="A70" s="120"/>
      <c r="B70" s="11" t="s">
        <v>716</v>
      </c>
      <c r="C70" s="115"/>
      <c r="D70" s="181"/>
      <c r="E70" s="115"/>
      <c r="F70" s="338"/>
      <c r="G70" s="313"/>
      <c r="H70" s="385"/>
      <c r="I70" s="290"/>
      <c r="J70" s="290"/>
    </row>
    <row r="71" spans="1:11">
      <c r="A71" s="120"/>
      <c r="B71" s="11" t="s">
        <v>717</v>
      </c>
      <c r="C71" s="115"/>
      <c r="D71" s="181"/>
      <c r="E71" s="115"/>
      <c r="F71" s="338"/>
      <c r="G71" s="313"/>
      <c r="H71" s="385"/>
      <c r="I71" s="290"/>
      <c r="J71" s="290"/>
    </row>
    <row r="72" spans="1:11">
      <c r="A72" s="120"/>
      <c r="B72" s="11" t="s">
        <v>718</v>
      </c>
      <c r="C72" s="115">
        <v>100000</v>
      </c>
      <c r="D72" s="181"/>
      <c r="E72" s="115"/>
      <c r="F72" s="338"/>
      <c r="G72" s="313"/>
      <c r="H72" s="385"/>
      <c r="I72" s="290"/>
      <c r="J72" s="290"/>
    </row>
    <row r="73" spans="1:11">
      <c r="A73" s="120"/>
      <c r="B73" s="11" t="s">
        <v>719</v>
      </c>
      <c r="C73" s="115"/>
      <c r="D73" s="181"/>
      <c r="E73" s="115"/>
      <c r="F73" s="338"/>
      <c r="G73" s="313"/>
      <c r="H73" s="385"/>
      <c r="I73" s="290"/>
      <c r="J73" s="290"/>
    </row>
    <row r="74" spans="1:11">
      <c r="A74" s="120"/>
      <c r="B74" s="11" t="s">
        <v>720</v>
      </c>
      <c r="C74" s="115"/>
      <c r="D74" s="181"/>
      <c r="E74" s="115"/>
      <c r="F74" s="338"/>
      <c r="G74" s="313"/>
      <c r="H74" s="385"/>
      <c r="I74" s="290"/>
      <c r="J74" s="290"/>
    </row>
    <row r="75" spans="1:11">
      <c r="A75" s="120"/>
      <c r="B75" s="11" t="s">
        <v>721</v>
      </c>
      <c r="C75" s="115">
        <v>80000</v>
      </c>
      <c r="D75" s="181"/>
      <c r="E75" s="115"/>
      <c r="F75" s="338"/>
      <c r="G75" s="313"/>
      <c r="H75" s="385"/>
      <c r="I75" s="290"/>
      <c r="J75" s="290"/>
    </row>
    <row r="76" spans="1:11">
      <c r="A76" s="123"/>
      <c r="B76" s="12"/>
      <c r="C76" s="117"/>
      <c r="D76" s="181"/>
      <c r="E76" s="117"/>
      <c r="F76" s="338"/>
      <c r="G76" s="311"/>
      <c r="H76" s="385"/>
      <c r="I76" s="288"/>
      <c r="J76" s="288"/>
    </row>
    <row r="77" spans="1:11">
      <c r="A77" s="118" t="s">
        <v>384</v>
      </c>
      <c r="B77" s="13" t="s">
        <v>383</v>
      </c>
      <c r="C77" s="119">
        <v>0</v>
      </c>
      <c r="D77" s="185">
        <v>0</v>
      </c>
      <c r="E77" s="304">
        <v>0</v>
      </c>
      <c r="F77" s="340"/>
      <c r="G77" s="312"/>
      <c r="H77" s="384"/>
      <c r="I77" s="289"/>
      <c r="J77" s="289">
        <v>0</v>
      </c>
    </row>
    <row r="78" spans="1:11">
      <c r="A78" s="151" t="s">
        <v>387</v>
      </c>
      <c r="B78" s="152" t="s">
        <v>722</v>
      </c>
      <c r="C78" s="142">
        <f>C57+C67+C77</f>
        <v>955500</v>
      </c>
      <c r="D78" s="180">
        <f>SUM(E78,-C78)</f>
        <v>-20216</v>
      </c>
      <c r="E78" s="306">
        <f>SUM(E57,E67)</f>
        <v>935284</v>
      </c>
      <c r="F78" s="341">
        <f>SUM(F67)</f>
        <v>37797</v>
      </c>
      <c r="G78" s="306">
        <f>SUM(G67)</f>
        <v>37797</v>
      </c>
      <c r="H78" s="386">
        <f>SUM(H67)</f>
        <v>68799</v>
      </c>
      <c r="I78" s="292">
        <f>SUM(I67)</f>
        <v>68799</v>
      </c>
      <c r="J78" s="292">
        <f>J57+J67+J77</f>
        <v>1041880</v>
      </c>
      <c r="K78" s="202"/>
    </row>
    <row r="79" spans="1:11">
      <c r="A79" s="124"/>
      <c r="B79" s="15"/>
      <c r="C79" s="125"/>
      <c r="D79" s="185"/>
      <c r="E79" s="305"/>
      <c r="F79" s="340"/>
      <c r="G79" s="315"/>
      <c r="H79" s="384"/>
      <c r="I79" s="293"/>
      <c r="J79" s="293"/>
    </row>
    <row r="80" spans="1:11">
      <c r="A80" s="118" t="s">
        <v>390</v>
      </c>
      <c r="B80" s="13" t="s">
        <v>723</v>
      </c>
      <c r="C80" s="119">
        <f>SUM(C82:C83)</f>
        <v>1010000</v>
      </c>
      <c r="D80" s="185">
        <f>SUM(E80,-C80)</f>
        <v>-196864</v>
      </c>
      <c r="E80" s="119">
        <v>813136</v>
      </c>
      <c r="F80" s="340"/>
      <c r="G80" s="312"/>
      <c r="H80" s="384"/>
      <c r="I80" s="289"/>
      <c r="J80" s="289">
        <f>SUM(E80,G80)</f>
        <v>813136</v>
      </c>
    </row>
    <row r="81" spans="1:11">
      <c r="A81" s="126"/>
      <c r="B81" s="16" t="s">
        <v>724</v>
      </c>
      <c r="C81" s="115"/>
      <c r="D81" s="181"/>
      <c r="E81" s="115"/>
      <c r="F81" s="338"/>
      <c r="G81" s="313"/>
      <c r="H81" s="385"/>
      <c r="I81" s="290"/>
      <c r="J81" s="290"/>
    </row>
    <row r="82" spans="1:11">
      <c r="A82" s="120"/>
      <c r="B82" s="16" t="s">
        <v>725</v>
      </c>
      <c r="C82" s="115">
        <v>130000</v>
      </c>
      <c r="D82" s="181"/>
      <c r="E82" s="115"/>
      <c r="F82" s="338"/>
      <c r="G82" s="313"/>
      <c r="H82" s="385"/>
      <c r="I82" s="290"/>
      <c r="J82" s="290"/>
    </row>
    <row r="83" spans="1:11">
      <c r="A83" s="120"/>
      <c r="B83" s="16" t="s">
        <v>726</v>
      </c>
      <c r="C83" s="115">
        <v>880000</v>
      </c>
      <c r="D83" s="181"/>
      <c r="E83" s="115"/>
      <c r="F83" s="338"/>
      <c r="G83" s="313"/>
      <c r="H83" s="385"/>
      <c r="I83" s="290"/>
      <c r="J83" s="290"/>
    </row>
    <row r="84" spans="1:11">
      <c r="A84" s="123"/>
      <c r="B84" s="17"/>
      <c r="C84" s="117"/>
      <c r="D84" s="181"/>
      <c r="E84" s="117"/>
      <c r="F84" s="338"/>
      <c r="G84" s="311"/>
      <c r="H84" s="385"/>
      <c r="I84" s="288"/>
      <c r="J84" s="288"/>
    </row>
    <row r="85" spans="1:11">
      <c r="A85" s="118" t="s">
        <v>393</v>
      </c>
      <c r="B85" s="13" t="s">
        <v>392</v>
      </c>
      <c r="C85" s="119">
        <f>SUM(C86:C86)</f>
        <v>270000</v>
      </c>
      <c r="D85" s="185">
        <f>SUM(E85,-C85)</f>
        <v>-20754</v>
      </c>
      <c r="E85" s="119">
        <v>249246</v>
      </c>
      <c r="F85" s="340"/>
      <c r="G85" s="312"/>
      <c r="H85" s="384"/>
      <c r="I85" s="289"/>
      <c r="J85" s="289">
        <f>SUM(E85,G85)</f>
        <v>249246</v>
      </c>
    </row>
    <row r="86" spans="1:11">
      <c r="A86" s="118"/>
      <c r="B86" s="16" t="s">
        <v>727</v>
      </c>
      <c r="C86" s="115">
        <v>270000</v>
      </c>
      <c r="D86" s="181"/>
      <c r="E86" s="115"/>
      <c r="F86" s="338"/>
      <c r="G86" s="313"/>
      <c r="H86" s="385"/>
      <c r="I86" s="290"/>
      <c r="J86" s="290"/>
    </row>
    <row r="87" spans="1:11">
      <c r="A87" s="118"/>
      <c r="B87" s="18"/>
      <c r="C87" s="119"/>
      <c r="D87" s="185"/>
      <c r="E87" s="119"/>
      <c r="F87" s="340"/>
      <c r="G87" s="312"/>
      <c r="H87" s="384"/>
      <c r="I87" s="289"/>
      <c r="J87" s="289"/>
    </row>
    <row r="88" spans="1:11">
      <c r="A88" s="151" t="s">
        <v>396</v>
      </c>
      <c r="B88" s="152" t="s">
        <v>728</v>
      </c>
      <c r="C88" s="142">
        <f>C80+C85</f>
        <v>1280000</v>
      </c>
      <c r="D88" s="180">
        <f>SUM(D80,D85)</f>
        <v>-217618</v>
      </c>
      <c r="E88" s="142">
        <f>SUM(E80,E85)</f>
        <v>1062382</v>
      </c>
      <c r="F88" s="341">
        <v>0</v>
      </c>
      <c r="G88" s="306">
        <v>0</v>
      </c>
      <c r="H88" s="386">
        <v>0</v>
      </c>
      <c r="I88" s="292">
        <v>0</v>
      </c>
      <c r="J88" s="292">
        <f>J80+J85</f>
        <v>1062382</v>
      </c>
      <c r="K88" s="202"/>
    </row>
    <row r="89" spans="1:11">
      <c r="A89" s="124"/>
      <c r="B89" s="15"/>
      <c r="C89" s="125"/>
      <c r="D89" s="185"/>
      <c r="E89" s="125"/>
      <c r="F89" s="340"/>
      <c r="G89" s="315"/>
      <c r="H89" s="384"/>
      <c r="I89" s="293"/>
      <c r="J89" s="293"/>
    </row>
    <row r="90" spans="1:11">
      <c r="A90" s="118" t="s">
        <v>399</v>
      </c>
      <c r="B90" s="13" t="s">
        <v>398</v>
      </c>
      <c r="C90" s="119">
        <f>SUM(C91:C93)</f>
        <v>695000</v>
      </c>
      <c r="D90" s="185">
        <f>SUM(E90,-C90)</f>
        <v>47399</v>
      </c>
      <c r="E90" s="119">
        <v>742399</v>
      </c>
      <c r="F90" s="340"/>
      <c r="G90" s="312"/>
      <c r="H90" s="384"/>
      <c r="I90" s="289"/>
      <c r="J90" s="289">
        <f>SUM(E90,G90)</f>
        <v>742399</v>
      </c>
    </row>
    <row r="91" spans="1:11">
      <c r="A91" s="127"/>
      <c r="B91" s="11" t="s">
        <v>729</v>
      </c>
      <c r="C91" s="128">
        <v>5000</v>
      </c>
      <c r="D91" s="186"/>
      <c r="E91" s="128"/>
      <c r="F91" s="342"/>
      <c r="G91" s="316"/>
      <c r="H91" s="387"/>
      <c r="I91" s="294"/>
      <c r="J91" s="294"/>
    </row>
    <row r="92" spans="1:11">
      <c r="A92" s="127"/>
      <c r="B92" s="11" t="s">
        <v>730</v>
      </c>
      <c r="C92" s="128">
        <v>650000</v>
      </c>
      <c r="D92" s="186"/>
      <c r="E92" s="128"/>
      <c r="F92" s="342"/>
      <c r="G92" s="316"/>
      <c r="H92" s="387"/>
      <c r="I92" s="294"/>
      <c r="J92" s="294"/>
    </row>
    <row r="93" spans="1:11">
      <c r="A93" s="127"/>
      <c r="B93" s="11" t="s">
        <v>731</v>
      </c>
      <c r="C93" s="128">
        <v>40000</v>
      </c>
      <c r="D93" s="186"/>
      <c r="E93" s="128"/>
      <c r="F93" s="342"/>
      <c r="G93" s="316"/>
      <c r="H93" s="387"/>
      <c r="I93" s="294"/>
      <c r="J93" s="294"/>
    </row>
    <row r="94" spans="1:11">
      <c r="A94" s="129"/>
      <c r="B94" s="19"/>
      <c r="C94" s="130"/>
      <c r="D94" s="186"/>
      <c r="E94" s="130"/>
      <c r="F94" s="342"/>
      <c r="G94" s="317"/>
      <c r="H94" s="387"/>
      <c r="I94" s="295"/>
      <c r="J94" s="295"/>
    </row>
    <row r="95" spans="1:11">
      <c r="A95" s="118" t="s">
        <v>405</v>
      </c>
      <c r="B95" s="13" t="s">
        <v>732</v>
      </c>
      <c r="C95" s="119">
        <v>0</v>
      </c>
      <c r="D95" s="185">
        <v>0</v>
      </c>
      <c r="E95" s="119">
        <v>0</v>
      </c>
      <c r="F95" s="340"/>
      <c r="G95" s="312"/>
      <c r="H95" s="384"/>
      <c r="I95" s="289"/>
      <c r="J95" s="289">
        <v>0</v>
      </c>
    </row>
    <row r="96" spans="1:11">
      <c r="A96" s="118" t="s">
        <v>408</v>
      </c>
      <c r="B96" s="13" t="s">
        <v>733</v>
      </c>
      <c r="C96" s="119">
        <v>50000</v>
      </c>
      <c r="D96" s="185">
        <f>SUM(E96,-C96)</f>
        <v>-34000</v>
      </c>
      <c r="E96" s="119">
        <v>16000</v>
      </c>
      <c r="F96" s="340"/>
      <c r="G96" s="312"/>
      <c r="H96" s="384"/>
      <c r="I96" s="289"/>
      <c r="J96" s="289">
        <f>SUM(E96,G96)</f>
        <v>16000</v>
      </c>
    </row>
    <row r="97" spans="1:11">
      <c r="A97" s="118" t="s">
        <v>411</v>
      </c>
      <c r="B97" s="20" t="s">
        <v>410</v>
      </c>
      <c r="C97" s="119">
        <v>0</v>
      </c>
      <c r="D97" s="185"/>
      <c r="E97" s="119">
        <v>0</v>
      </c>
      <c r="F97" s="340"/>
      <c r="G97" s="312"/>
      <c r="H97" s="384"/>
      <c r="I97" s="289"/>
      <c r="J97" s="289">
        <v>0</v>
      </c>
    </row>
    <row r="98" spans="1:11">
      <c r="A98" s="118" t="s">
        <v>414</v>
      </c>
      <c r="B98" s="21" t="s">
        <v>413</v>
      </c>
      <c r="C98" s="131">
        <f>SUM(C99:C101)</f>
        <v>1591500</v>
      </c>
      <c r="D98" s="376">
        <f>SUM(E98,-C98)</f>
        <v>-1031800</v>
      </c>
      <c r="E98" s="131">
        <v>559700</v>
      </c>
      <c r="F98" s="343"/>
      <c r="G98" s="318"/>
      <c r="H98" s="388"/>
      <c r="I98" s="296"/>
      <c r="J98" s="296">
        <f>SUM(E98,G98)</f>
        <v>559700</v>
      </c>
    </row>
    <row r="99" spans="1:11">
      <c r="A99" s="123"/>
      <c r="B99" s="22" t="s">
        <v>734</v>
      </c>
      <c r="C99" s="132">
        <v>15000</v>
      </c>
      <c r="D99" s="187"/>
      <c r="E99" s="132"/>
      <c r="F99" s="344"/>
      <c r="G99" s="319"/>
      <c r="H99" s="389"/>
      <c r="I99" s="297"/>
      <c r="J99" s="297"/>
    </row>
    <row r="100" spans="1:11">
      <c r="A100" s="123"/>
      <c r="B100" s="22" t="s">
        <v>735</v>
      </c>
      <c r="C100" s="132">
        <v>67500</v>
      </c>
      <c r="D100" s="187"/>
      <c r="E100" s="132"/>
      <c r="F100" s="344"/>
      <c r="G100" s="319"/>
      <c r="H100" s="389"/>
      <c r="I100" s="297"/>
      <c r="J100" s="297"/>
    </row>
    <row r="101" spans="1:11">
      <c r="A101" s="123"/>
      <c r="B101" s="22" t="s">
        <v>736</v>
      </c>
      <c r="C101" s="132">
        <f>700000+500000+309000</f>
        <v>1509000</v>
      </c>
      <c r="D101" s="187"/>
      <c r="E101" s="132"/>
      <c r="F101" s="344"/>
      <c r="G101" s="319"/>
      <c r="H101" s="389"/>
      <c r="I101" s="297"/>
      <c r="J101" s="297"/>
    </row>
    <row r="102" spans="1:11">
      <c r="A102" s="121"/>
      <c r="B102" s="23"/>
      <c r="C102" s="133"/>
      <c r="D102" s="187"/>
      <c r="E102" s="133"/>
      <c r="F102" s="344"/>
      <c r="G102" s="320"/>
      <c r="H102" s="389"/>
      <c r="I102" s="298"/>
      <c r="J102" s="298"/>
    </row>
    <row r="103" spans="1:11">
      <c r="A103" s="118" t="s">
        <v>417</v>
      </c>
      <c r="B103" s="13" t="s">
        <v>416</v>
      </c>
      <c r="C103" s="119">
        <v>680000</v>
      </c>
      <c r="D103" s="185">
        <f>SUM(E103,-C103)</f>
        <v>-90259</v>
      </c>
      <c r="E103" s="119">
        <v>589741</v>
      </c>
      <c r="F103" s="340"/>
      <c r="G103" s="312"/>
      <c r="H103" s="384"/>
      <c r="I103" s="289"/>
      <c r="J103" s="289">
        <f>SUM(E103,G103)</f>
        <v>589741</v>
      </c>
    </row>
    <row r="104" spans="1:11">
      <c r="A104" s="121"/>
      <c r="B104" s="24"/>
      <c r="C104" s="122"/>
      <c r="D104" s="181"/>
      <c r="E104" s="307"/>
      <c r="F104" s="338"/>
      <c r="G104" s="314"/>
      <c r="H104" s="385"/>
      <c r="I104" s="291"/>
      <c r="J104" s="291"/>
    </row>
    <row r="105" spans="1:11">
      <c r="A105" s="151" t="s">
        <v>420</v>
      </c>
      <c r="B105" s="152" t="s">
        <v>737</v>
      </c>
      <c r="C105" s="142">
        <f>SUM(C90,C95,C96,C97,C98,C103)</f>
        <v>3016500</v>
      </c>
      <c r="D105" s="180">
        <f>SUM(D90,D95,D96,D98,D103)</f>
        <v>-1108660</v>
      </c>
      <c r="E105" s="306">
        <f>SUM(E90,E95,E96,E97,E98,E103)</f>
        <v>1907840</v>
      </c>
      <c r="F105" s="341">
        <v>0</v>
      </c>
      <c r="G105" s="306">
        <v>0</v>
      </c>
      <c r="H105" s="386">
        <v>0</v>
      </c>
      <c r="I105" s="292">
        <v>0</v>
      </c>
      <c r="J105" s="292">
        <f>SUM(J90,J95,J96,J98,J103)</f>
        <v>1907840</v>
      </c>
      <c r="K105" s="202"/>
    </row>
    <row r="106" spans="1:11">
      <c r="A106" s="123" t="s">
        <v>423</v>
      </c>
      <c r="B106" s="17" t="s">
        <v>422</v>
      </c>
      <c r="C106" s="117">
        <v>350000</v>
      </c>
      <c r="D106" s="181">
        <f>SUM(E106,-C106)</f>
        <v>-206477</v>
      </c>
      <c r="E106" s="198">
        <v>143523</v>
      </c>
      <c r="F106" s="340">
        <v>69203</v>
      </c>
      <c r="G106" s="312">
        <f>SUM(F106)</f>
        <v>69203</v>
      </c>
      <c r="H106" s="384">
        <v>33405</v>
      </c>
      <c r="I106" s="289">
        <f>SUM(H106)</f>
        <v>33405</v>
      </c>
      <c r="J106" s="288">
        <f>SUM(E106,G106,I106)</f>
        <v>246131</v>
      </c>
    </row>
    <row r="107" spans="1:11">
      <c r="A107" s="123" t="s">
        <v>426</v>
      </c>
      <c r="B107" s="17" t="s">
        <v>425</v>
      </c>
      <c r="C107" s="117"/>
      <c r="D107" s="181"/>
      <c r="E107" s="117"/>
      <c r="F107" s="338"/>
      <c r="G107" s="311"/>
      <c r="H107" s="385"/>
      <c r="I107" s="288"/>
      <c r="J107" s="288"/>
    </row>
    <row r="108" spans="1:11">
      <c r="A108" s="151" t="s">
        <v>429</v>
      </c>
      <c r="B108" s="152" t="s">
        <v>738</v>
      </c>
      <c r="C108" s="142">
        <f>SUM(C106:C107)</f>
        <v>350000</v>
      </c>
      <c r="D108" s="180">
        <f>SUM(D106)</f>
        <v>-206477</v>
      </c>
      <c r="E108" s="142">
        <f>SUM(E106:E107)</f>
        <v>143523</v>
      </c>
      <c r="F108" s="341">
        <v>0</v>
      </c>
      <c r="G108" s="306">
        <f>SUM(G106)</f>
        <v>69203</v>
      </c>
      <c r="H108" s="386">
        <f>SUM(H106)</f>
        <v>33405</v>
      </c>
      <c r="I108" s="292">
        <f>SUM(I106)</f>
        <v>33405</v>
      </c>
      <c r="J108" s="292">
        <f>SUM(J106)</f>
        <v>246131</v>
      </c>
      <c r="K108" s="202"/>
    </row>
    <row r="109" spans="1:11">
      <c r="A109" s="123" t="s">
        <v>432</v>
      </c>
      <c r="B109" s="17" t="s">
        <v>431</v>
      </c>
      <c r="C109" s="117">
        <v>870000</v>
      </c>
      <c r="D109" s="181">
        <f>SUM(E109,-C109)</f>
        <v>-105035</v>
      </c>
      <c r="E109" s="117">
        <v>764965</v>
      </c>
      <c r="F109" s="340">
        <v>11643</v>
      </c>
      <c r="G109" s="312">
        <f>SUM(F109)</f>
        <v>11643</v>
      </c>
      <c r="H109" s="384">
        <v>31162</v>
      </c>
      <c r="I109" s="289">
        <f>SUM(H109)</f>
        <v>31162</v>
      </c>
      <c r="J109" s="288">
        <f>SUM(E109,G109,I109)</f>
        <v>807770</v>
      </c>
    </row>
    <row r="110" spans="1:11">
      <c r="A110" s="123" t="s">
        <v>435</v>
      </c>
      <c r="B110" s="17" t="s">
        <v>434</v>
      </c>
      <c r="C110" s="117">
        <v>0</v>
      </c>
      <c r="D110" s="181"/>
      <c r="E110" s="117">
        <v>0</v>
      </c>
      <c r="F110" s="338"/>
      <c r="G110" s="311"/>
      <c r="H110" s="385"/>
      <c r="I110" s="288"/>
      <c r="J110" s="288">
        <v>0</v>
      </c>
    </row>
    <row r="111" spans="1:11">
      <c r="A111" s="123" t="s">
        <v>438</v>
      </c>
      <c r="B111" s="17" t="s">
        <v>437</v>
      </c>
      <c r="C111" s="117">
        <v>0</v>
      </c>
      <c r="D111" s="181"/>
      <c r="E111" s="117">
        <v>0</v>
      </c>
      <c r="F111" s="338"/>
      <c r="G111" s="311"/>
      <c r="H111" s="385"/>
      <c r="I111" s="288"/>
      <c r="J111" s="288">
        <v>0</v>
      </c>
    </row>
    <row r="112" spans="1:11">
      <c r="A112" s="123" t="s">
        <v>441</v>
      </c>
      <c r="B112" s="17" t="s">
        <v>440</v>
      </c>
      <c r="C112" s="117">
        <v>0</v>
      </c>
      <c r="D112" s="181"/>
      <c r="E112" s="117">
        <v>0</v>
      </c>
      <c r="F112" s="338"/>
      <c r="G112" s="311"/>
      <c r="H112" s="385"/>
      <c r="I112" s="288"/>
      <c r="J112" s="288">
        <v>0</v>
      </c>
    </row>
    <row r="113" spans="1:12">
      <c r="A113" s="123" t="s">
        <v>444</v>
      </c>
      <c r="B113" s="17" t="s">
        <v>443</v>
      </c>
      <c r="C113" s="117">
        <v>200000</v>
      </c>
      <c r="D113" s="181">
        <f>SUM(E113,-C113)</f>
        <v>-53929</v>
      </c>
      <c r="E113" s="117">
        <v>146071</v>
      </c>
      <c r="F113" s="338"/>
      <c r="G113" s="311"/>
      <c r="H113" s="385"/>
      <c r="I113" s="288"/>
      <c r="J113" s="288">
        <f>SUM(E113,G113)</f>
        <v>146071</v>
      </c>
    </row>
    <row r="114" spans="1:12">
      <c r="A114" s="137" t="s">
        <v>447</v>
      </c>
      <c r="B114" s="138" t="s">
        <v>739</v>
      </c>
      <c r="C114" s="139">
        <f>SUM(C109:C113)</f>
        <v>1070000</v>
      </c>
      <c r="D114" s="179">
        <f>SUM(D109:D113)</f>
        <v>-158964</v>
      </c>
      <c r="E114" s="139">
        <f>SUM(E109,E113)</f>
        <v>911036</v>
      </c>
      <c r="F114" s="337">
        <f>SUM(F109)</f>
        <v>11643</v>
      </c>
      <c r="G114" s="301">
        <f>SUM(G109)</f>
        <v>11643</v>
      </c>
      <c r="H114" s="390">
        <f>SUM(H109)</f>
        <v>31162</v>
      </c>
      <c r="I114" s="287">
        <f>SUM(I109)</f>
        <v>31162</v>
      </c>
      <c r="J114" s="287">
        <f>SUM(J109:J113)</f>
        <v>953841</v>
      </c>
      <c r="K114" s="202"/>
    </row>
    <row r="115" spans="1:12">
      <c r="A115" s="148" t="s">
        <v>450</v>
      </c>
      <c r="B115" s="149" t="s">
        <v>740</v>
      </c>
      <c r="C115" s="150">
        <f>C78+C88+C105+C108+C114</f>
        <v>6672000</v>
      </c>
      <c r="D115" s="188">
        <f>SUM(D78,D88,D105,D108,D114)</f>
        <v>-1711935</v>
      </c>
      <c r="E115" s="150">
        <f>E78+E88+E105+E108+E114</f>
        <v>4960065</v>
      </c>
      <c r="F115" s="345">
        <f>SUM(F78,F88,F105,F114,F106)</f>
        <v>118643</v>
      </c>
      <c r="G115" s="308">
        <f>SUM(G78,G108,G114)</f>
        <v>118643</v>
      </c>
      <c r="H115" s="391">
        <f>SUM(H78,H88,H105,H108,H114)</f>
        <v>133366</v>
      </c>
      <c r="I115" s="299">
        <f>SUM(I78,I88,I105,I108,I114)</f>
        <v>133366</v>
      </c>
      <c r="J115" s="299">
        <f>SUM(J78,J88,J105,J108,J114)</f>
        <v>5212074</v>
      </c>
      <c r="K115" s="202"/>
    </row>
    <row r="116" spans="1:12">
      <c r="A116" s="148" t="s">
        <v>477</v>
      </c>
      <c r="B116" s="149" t="s">
        <v>741</v>
      </c>
      <c r="C116" s="150">
        <v>0</v>
      </c>
      <c r="D116" s="188">
        <v>0</v>
      </c>
      <c r="E116" s="150">
        <v>0</v>
      </c>
      <c r="F116" s="345">
        <v>0</v>
      </c>
      <c r="G116" s="308">
        <v>0</v>
      </c>
      <c r="H116" s="391">
        <v>0</v>
      </c>
      <c r="I116" s="299">
        <v>0</v>
      </c>
      <c r="J116" s="299">
        <v>0</v>
      </c>
    </row>
    <row r="117" spans="1:12">
      <c r="A117" s="148" t="s">
        <v>527</v>
      </c>
      <c r="B117" s="149" t="s">
        <v>742</v>
      </c>
      <c r="C117" s="150">
        <v>0</v>
      </c>
      <c r="D117" s="188">
        <v>0</v>
      </c>
      <c r="E117" s="150">
        <v>0</v>
      </c>
      <c r="F117" s="345">
        <v>20900</v>
      </c>
      <c r="G117" s="308">
        <v>20900</v>
      </c>
      <c r="H117" s="391">
        <v>0</v>
      </c>
      <c r="I117" s="299">
        <v>0</v>
      </c>
      <c r="J117" s="299">
        <f>SUM(E117,G117)</f>
        <v>20900</v>
      </c>
    </row>
    <row r="118" spans="1:12">
      <c r="A118" s="123" t="s">
        <v>530</v>
      </c>
      <c r="B118" s="17" t="s">
        <v>529</v>
      </c>
      <c r="C118" s="117"/>
      <c r="D118" s="181"/>
      <c r="E118" s="117"/>
      <c r="F118" s="338"/>
      <c r="G118" s="311"/>
      <c r="H118" s="385"/>
      <c r="I118" s="288"/>
      <c r="J118" s="288"/>
    </row>
    <row r="119" spans="1:12">
      <c r="A119" s="123" t="s">
        <v>533</v>
      </c>
      <c r="B119" s="17" t="s">
        <v>532</v>
      </c>
      <c r="C119" s="117"/>
      <c r="D119" s="181"/>
      <c r="E119" s="117"/>
      <c r="F119" s="338"/>
      <c r="G119" s="311"/>
      <c r="H119" s="385"/>
      <c r="I119" s="288"/>
      <c r="J119" s="288"/>
    </row>
    <row r="120" spans="1:12">
      <c r="A120" s="123" t="s">
        <v>536</v>
      </c>
      <c r="B120" s="17" t="s">
        <v>535</v>
      </c>
      <c r="C120" s="117">
        <v>0</v>
      </c>
      <c r="D120" s="185">
        <v>114010</v>
      </c>
      <c r="E120" s="119">
        <f>SUM(C120:D120)</f>
        <v>114010</v>
      </c>
      <c r="F120" s="338"/>
      <c r="G120" s="311"/>
      <c r="H120" s="385"/>
      <c r="I120" s="288"/>
      <c r="J120" s="288">
        <v>114010</v>
      </c>
    </row>
    <row r="121" spans="1:12">
      <c r="A121" s="123" t="s">
        <v>539</v>
      </c>
      <c r="B121" s="17" t="s">
        <v>538</v>
      </c>
      <c r="C121" s="117">
        <v>0</v>
      </c>
      <c r="D121" s="185">
        <v>128425</v>
      </c>
      <c r="E121" s="119">
        <f>SUM(C121,D121)</f>
        <v>128425</v>
      </c>
      <c r="F121" s="338"/>
      <c r="G121" s="311"/>
      <c r="H121" s="385"/>
      <c r="I121" s="288"/>
      <c r="J121" s="288">
        <v>128425</v>
      </c>
    </row>
    <row r="122" spans="1:12">
      <c r="A122" s="123" t="s">
        <v>542</v>
      </c>
      <c r="B122" s="17" t="s">
        <v>541</v>
      </c>
      <c r="C122" s="117"/>
      <c r="D122" s="181"/>
      <c r="E122" s="117"/>
      <c r="F122" s="338"/>
      <c r="G122" s="311"/>
      <c r="H122" s="385"/>
      <c r="I122" s="288"/>
      <c r="J122" s="288"/>
      <c r="L122" s="202"/>
    </row>
    <row r="123" spans="1:12">
      <c r="A123" s="123" t="s">
        <v>545</v>
      </c>
      <c r="B123" s="17" t="s">
        <v>544</v>
      </c>
      <c r="C123" s="117"/>
      <c r="D123" s="181"/>
      <c r="E123" s="117"/>
      <c r="F123" s="338"/>
      <c r="G123" s="311"/>
      <c r="H123" s="385"/>
      <c r="I123" s="288"/>
      <c r="J123" s="288"/>
    </row>
    <row r="124" spans="1:12">
      <c r="A124" s="123" t="s">
        <v>548</v>
      </c>
      <c r="B124" s="17" t="s">
        <v>547</v>
      </c>
      <c r="C124" s="117">
        <v>0</v>
      </c>
      <c r="D124" s="185">
        <v>65458</v>
      </c>
      <c r="E124" s="119">
        <f>SUM(C124:D124)</f>
        <v>65458</v>
      </c>
      <c r="F124" s="338"/>
      <c r="G124" s="311"/>
      <c r="H124" s="385"/>
      <c r="I124" s="288"/>
      <c r="J124" s="288">
        <v>65458</v>
      </c>
    </row>
    <row r="125" spans="1:12">
      <c r="A125" s="148" t="s">
        <v>551</v>
      </c>
      <c r="B125" s="149" t="s">
        <v>743</v>
      </c>
      <c r="C125" s="150">
        <f>SUM(C118:C124)</f>
        <v>0</v>
      </c>
      <c r="D125" s="188">
        <f>SUM(D118:D124)</f>
        <v>307893</v>
      </c>
      <c r="E125" s="150">
        <f>SUM(E118:E124)</f>
        <v>307893</v>
      </c>
      <c r="F125" s="345">
        <v>0</v>
      </c>
      <c r="G125" s="308">
        <v>0</v>
      </c>
      <c r="H125" s="391">
        <v>0</v>
      </c>
      <c r="I125" s="299">
        <v>0</v>
      </c>
      <c r="J125" s="299">
        <v>307893</v>
      </c>
    </row>
    <row r="126" spans="1:12">
      <c r="A126" s="123" t="s">
        <v>554</v>
      </c>
      <c r="B126" s="17" t="s">
        <v>553</v>
      </c>
      <c r="C126" s="117"/>
      <c r="D126" s="181"/>
      <c r="E126" s="117"/>
      <c r="F126" s="338"/>
      <c r="G126" s="311"/>
      <c r="H126" s="385"/>
      <c r="I126" s="288"/>
      <c r="J126" s="288"/>
    </row>
    <row r="127" spans="1:12">
      <c r="A127" s="123" t="s">
        <v>557</v>
      </c>
      <c r="B127" s="17" t="s">
        <v>556</v>
      </c>
      <c r="C127" s="117"/>
      <c r="D127" s="181"/>
      <c r="E127" s="117"/>
      <c r="F127" s="338"/>
      <c r="G127" s="311"/>
      <c r="H127" s="385"/>
      <c r="I127" s="288"/>
      <c r="J127" s="288"/>
    </row>
    <row r="128" spans="1:12">
      <c r="A128" s="123" t="s">
        <v>560</v>
      </c>
      <c r="B128" s="17" t="s">
        <v>559</v>
      </c>
      <c r="C128" s="117"/>
      <c r="D128" s="181"/>
      <c r="E128" s="117"/>
      <c r="F128" s="338"/>
      <c r="G128" s="311"/>
      <c r="H128" s="385"/>
      <c r="I128" s="288"/>
      <c r="J128" s="288"/>
    </row>
    <row r="129" spans="1:11">
      <c r="A129" s="123" t="s">
        <v>563</v>
      </c>
      <c r="B129" s="17" t="s">
        <v>562</v>
      </c>
      <c r="C129" s="117"/>
      <c r="D129" s="181"/>
      <c r="E129" s="117"/>
      <c r="F129" s="338"/>
      <c r="G129" s="311"/>
      <c r="H129" s="385"/>
      <c r="I129" s="288"/>
      <c r="J129" s="288"/>
    </row>
    <row r="130" spans="1:11">
      <c r="A130" s="148" t="s">
        <v>566</v>
      </c>
      <c r="B130" s="149" t="s">
        <v>744</v>
      </c>
      <c r="C130" s="150">
        <f>SUM(C126:C129)</f>
        <v>0</v>
      </c>
      <c r="D130" s="188"/>
      <c r="E130" s="150">
        <f>SUM(E126:E129)</f>
        <v>0</v>
      </c>
      <c r="F130" s="345">
        <v>0</v>
      </c>
      <c r="G130" s="308">
        <v>0</v>
      </c>
      <c r="H130" s="391">
        <v>0</v>
      </c>
      <c r="I130" s="299">
        <v>0</v>
      </c>
      <c r="J130" s="299">
        <v>0</v>
      </c>
    </row>
    <row r="131" spans="1:11">
      <c r="A131" s="148" t="s">
        <v>596</v>
      </c>
      <c r="B131" s="149" t="s">
        <v>745</v>
      </c>
      <c r="C131" s="150">
        <v>0</v>
      </c>
      <c r="D131" s="188"/>
      <c r="E131" s="150">
        <v>0</v>
      </c>
      <c r="F131" s="345">
        <v>0</v>
      </c>
      <c r="G131" s="308">
        <v>0</v>
      </c>
      <c r="H131" s="391">
        <v>0</v>
      </c>
      <c r="I131" s="299">
        <v>0</v>
      </c>
      <c r="J131" s="299">
        <v>0</v>
      </c>
    </row>
    <row r="132" spans="1:11" ht="13.5" thickBot="1">
      <c r="A132" s="153" t="s">
        <v>686</v>
      </c>
      <c r="B132" s="154" t="s">
        <v>746</v>
      </c>
      <c r="C132" s="155"/>
      <c r="D132" s="189"/>
      <c r="E132" s="155"/>
      <c r="F132" s="345">
        <v>0</v>
      </c>
      <c r="G132" s="308">
        <v>0</v>
      </c>
      <c r="H132" s="392">
        <v>0</v>
      </c>
      <c r="I132" s="300">
        <v>0</v>
      </c>
      <c r="J132" s="300">
        <v>0</v>
      </c>
    </row>
    <row r="133" spans="1:11" ht="16.5" thickBot="1">
      <c r="A133" s="329"/>
      <c r="B133" s="330" t="s">
        <v>747</v>
      </c>
      <c r="C133" s="331">
        <f>C34+C54+C115+C116+C117+C125+C130+C131+C132</f>
        <v>46498164</v>
      </c>
      <c r="D133" s="332">
        <f>SUM(D55,D115,D125)</f>
        <v>3021806</v>
      </c>
      <c r="E133" s="331">
        <f>E34+E54+E115+E116+E117+E125+E130+E131+E132</f>
        <v>49519970</v>
      </c>
      <c r="F133" s="346">
        <f>SUM(F55,F115,F117)</f>
        <v>1107823</v>
      </c>
      <c r="G133" s="309">
        <f>SUM(G55,G115,G117)</f>
        <v>1107823</v>
      </c>
      <c r="H133" s="393">
        <f>SUM(H55,H115)</f>
        <v>1433968</v>
      </c>
      <c r="I133" s="378">
        <f>SUM(I55,I115)</f>
        <v>1433968</v>
      </c>
      <c r="J133" s="333">
        <f>SUM(J55,J115,J117,J125)</f>
        <v>52061761</v>
      </c>
      <c r="K133" s="202"/>
    </row>
    <row r="134" spans="1:11" ht="19.5" thickTop="1" thickBot="1">
      <c r="A134" s="351"/>
      <c r="B134" s="93" t="s">
        <v>905</v>
      </c>
      <c r="C134" s="331">
        <f t="shared" ref="C134:J134" si="0">SUM(C133)</f>
        <v>46498164</v>
      </c>
      <c r="D134" s="332">
        <f t="shared" si="0"/>
        <v>3021806</v>
      </c>
      <c r="E134" s="331">
        <f t="shared" si="0"/>
        <v>49519970</v>
      </c>
      <c r="F134" s="346">
        <f t="shared" si="0"/>
        <v>1107823</v>
      </c>
      <c r="G134" s="309">
        <f t="shared" si="0"/>
        <v>1107823</v>
      </c>
      <c r="H134" s="393">
        <f>SUM(H133)</f>
        <v>1433968</v>
      </c>
      <c r="I134" s="378">
        <f>SUM(I133)</f>
        <v>1433968</v>
      </c>
      <c r="J134" s="333">
        <f t="shared" si="0"/>
        <v>52061761</v>
      </c>
    </row>
    <row r="135" spans="1:11" ht="21.75" thickTop="1" thickBot="1">
      <c r="A135" s="351"/>
      <c r="B135" s="93" t="s">
        <v>871</v>
      </c>
      <c r="C135" s="331">
        <f>SUM(C134)</f>
        <v>46498164</v>
      </c>
      <c r="D135" s="592">
        <f>SUM(D134,F134,H134)</f>
        <v>5563597</v>
      </c>
      <c r="E135" s="593"/>
      <c r="F135" s="593"/>
      <c r="G135" s="593"/>
      <c r="H135" s="593"/>
      <c r="I135" s="594"/>
      <c r="J135" s="350">
        <f>SUM(J134)</f>
        <v>52061761</v>
      </c>
    </row>
    <row r="136" spans="1:11" ht="13.5" thickTop="1"/>
    <row r="137" spans="1:11">
      <c r="D137" s="202"/>
    </row>
    <row r="138" spans="1:11">
      <c r="E138" s="202"/>
    </row>
    <row r="139" spans="1:11">
      <c r="D139" s="202"/>
      <c r="F139" s="202"/>
    </row>
    <row r="140" spans="1:11">
      <c r="E140" s="202"/>
    </row>
    <row r="141" spans="1:11">
      <c r="D141" s="202"/>
    </row>
  </sheetData>
  <sheetProtection password="8145" sheet="1" objects="1" scenarios="1"/>
  <mergeCells count="7">
    <mergeCell ref="C32:C33"/>
    <mergeCell ref="D135:I135"/>
    <mergeCell ref="A1:B1"/>
    <mergeCell ref="A2:J2"/>
    <mergeCell ref="A3:J3"/>
    <mergeCell ref="A31:J31"/>
    <mergeCell ref="C5:C6"/>
  </mergeCells>
  <pageMargins left="0.7" right="0.7" top="0.75" bottom="0.75" header="0.3" footer="0.3"/>
  <pageSetup paperSize="9" scale="55" orientation="landscape" r:id="rId1"/>
  <rowBreaks count="2" manualBreakCount="2">
    <brk id="55" max="9" man="1"/>
    <brk id="1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174"/>
  <sheetViews>
    <sheetView tabSelected="1" view="pageBreakPreview" topLeftCell="A19" zoomScaleNormal="100" zoomScaleSheetLayoutView="100" workbookViewId="0">
      <selection activeCell="L36" sqref="L36"/>
    </sheetView>
  </sheetViews>
  <sheetFormatPr defaultRowHeight="12.75"/>
  <cols>
    <col min="2" max="2" width="52.5703125" customWidth="1"/>
    <col min="3" max="5" width="16.28515625" customWidth="1"/>
    <col min="6" max="6" width="19.85546875" style="237" customWidth="1"/>
    <col min="7" max="7" width="18.5703125" style="235" customWidth="1"/>
    <col min="8" max="8" width="20.85546875" style="235" customWidth="1"/>
    <col min="9" max="10" width="20.85546875" style="237" customWidth="1"/>
    <col min="11" max="11" width="19.140625" customWidth="1"/>
    <col min="12" max="12" width="21.42578125" customWidth="1"/>
  </cols>
  <sheetData>
    <row r="1" spans="1:12" ht="15.75" thickBot="1">
      <c r="A1" s="595" t="s">
        <v>941</v>
      </c>
      <c r="B1" s="595"/>
    </row>
    <row r="2" spans="1:12" ht="18.75" thickTop="1">
      <c r="A2" s="614" t="s">
        <v>939</v>
      </c>
      <c r="B2" s="615"/>
      <c r="C2" s="615"/>
      <c r="D2" s="615"/>
      <c r="E2" s="615"/>
      <c r="F2" s="615"/>
      <c r="G2" s="615"/>
      <c r="H2" s="615"/>
      <c r="I2" s="615"/>
      <c r="J2" s="615"/>
      <c r="K2" s="616"/>
    </row>
    <row r="3" spans="1:12" ht="15.75">
      <c r="A3" s="602" t="s">
        <v>689</v>
      </c>
      <c r="B3" s="603"/>
      <c r="C3" s="603"/>
      <c r="D3" s="603"/>
      <c r="E3" s="603"/>
      <c r="F3" s="603"/>
      <c r="G3" s="603"/>
      <c r="H3" s="603"/>
      <c r="I3" s="603"/>
      <c r="J3" s="603"/>
      <c r="K3" s="604"/>
    </row>
    <row r="4" spans="1:12" ht="13.5" thickBot="1">
      <c r="A4" s="612"/>
      <c r="B4" s="613"/>
      <c r="C4" s="613"/>
      <c r="D4" s="613"/>
      <c r="E4" s="613"/>
      <c r="F4" s="281"/>
      <c r="G4" s="281"/>
      <c r="H4" s="281"/>
      <c r="I4" s="373"/>
      <c r="J4" s="373"/>
      <c r="K4" s="323" t="s">
        <v>909</v>
      </c>
    </row>
    <row r="5" spans="1:12" ht="17.25" thickTop="1" thickBot="1">
      <c r="A5" s="241"/>
      <c r="B5" s="276"/>
      <c r="C5" s="277" t="s">
        <v>10</v>
      </c>
      <c r="D5" s="277" t="s">
        <v>889</v>
      </c>
      <c r="E5" s="277" t="s">
        <v>13</v>
      </c>
      <c r="F5" s="278" t="s">
        <v>901</v>
      </c>
      <c r="G5" s="278" t="s">
        <v>901</v>
      </c>
      <c r="H5" s="278" t="s">
        <v>901</v>
      </c>
      <c r="I5" s="278" t="s">
        <v>926</v>
      </c>
      <c r="J5" s="278" t="s">
        <v>926</v>
      </c>
      <c r="K5" s="279" t="s">
        <v>902</v>
      </c>
      <c r="L5" s="236"/>
    </row>
    <row r="6" spans="1:12" s="235" customFormat="1" ht="17.25" thickTop="1" thickBot="1">
      <c r="A6" s="241"/>
      <c r="B6" s="251"/>
      <c r="C6" s="610"/>
      <c r="D6" s="611"/>
      <c r="E6" s="611"/>
      <c r="F6" s="242" t="s">
        <v>889</v>
      </c>
      <c r="G6" s="245" t="s">
        <v>903</v>
      </c>
      <c r="H6" s="245" t="s">
        <v>904</v>
      </c>
      <c r="I6" s="158" t="s">
        <v>889</v>
      </c>
      <c r="J6" s="372" t="s">
        <v>930</v>
      </c>
      <c r="K6" s="277" t="s">
        <v>13</v>
      </c>
      <c r="L6" s="236"/>
    </row>
    <row r="7" spans="1:12" ht="27" thickTop="1" thickBot="1">
      <c r="A7" s="102" t="s">
        <v>65</v>
      </c>
      <c r="B7" s="95" t="s">
        <v>872</v>
      </c>
      <c r="C7" s="243">
        <v>2500000</v>
      </c>
      <c r="D7" s="244"/>
      <c r="E7" s="243">
        <v>2500000</v>
      </c>
      <c r="F7" s="274">
        <f>SUM(G7:H7)</f>
        <v>568592</v>
      </c>
      <c r="G7" s="250">
        <v>283885</v>
      </c>
      <c r="H7" s="250">
        <v>284707</v>
      </c>
      <c r="I7" s="250"/>
      <c r="J7" s="250"/>
      <c r="K7" s="250">
        <f>SUM(E7:H7)</f>
        <v>3637184</v>
      </c>
    </row>
    <row r="8" spans="1:12" ht="26.25" thickTop="1">
      <c r="A8" s="103" t="s">
        <v>68</v>
      </c>
      <c r="B8" s="96" t="s">
        <v>873</v>
      </c>
      <c r="C8" s="104">
        <f>SUM(C7)</f>
        <v>2500000</v>
      </c>
      <c r="D8" s="163"/>
      <c r="E8" s="104">
        <f>SUM(E7)</f>
        <v>2500000</v>
      </c>
      <c r="F8" s="252">
        <f>SUM(F7)</f>
        <v>568592</v>
      </c>
      <c r="G8" s="218">
        <f>SUM(G7)</f>
        <v>283885</v>
      </c>
      <c r="H8" s="218">
        <f>SUM(H7)</f>
        <v>284707</v>
      </c>
      <c r="I8" s="252">
        <v>1209997</v>
      </c>
      <c r="J8" s="218">
        <v>1209997</v>
      </c>
      <c r="K8" s="218">
        <f>SUM(E8,G8,H8,J8)</f>
        <v>4278589</v>
      </c>
      <c r="L8" s="202"/>
    </row>
    <row r="9" spans="1:12">
      <c r="A9" s="102" t="s">
        <v>137</v>
      </c>
      <c r="B9" s="97" t="s">
        <v>874</v>
      </c>
      <c r="C9" s="97">
        <v>0</v>
      </c>
      <c r="D9" s="213"/>
      <c r="E9" s="97">
        <v>0</v>
      </c>
      <c r="F9" s="254">
        <v>0</v>
      </c>
      <c r="G9" s="99">
        <v>0</v>
      </c>
      <c r="H9" s="99">
        <v>0</v>
      </c>
      <c r="I9" s="398">
        <v>0</v>
      </c>
      <c r="J9" s="99">
        <v>0</v>
      </c>
      <c r="K9" s="99">
        <v>0</v>
      </c>
    </row>
    <row r="10" spans="1:12">
      <c r="A10" s="102">
        <v>37</v>
      </c>
      <c r="B10" s="97" t="s">
        <v>875</v>
      </c>
      <c r="C10" s="97">
        <v>0</v>
      </c>
      <c r="D10" s="213"/>
      <c r="E10" s="97">
        <v>0</v>
      </c>
      <c r="F10" s="254">
        <v>0</v>
      </c>
      <c r="G10" s="99">
        <v>0</v>
      </c>
      <c r="H10" s="99">
        <v>0</v>
      </c>
      <c r="I10" s="398">
        <v>0</v>
      </c>
      <c r="J10" s="99">
        <v>0</v>
      </c>
      <c r="K10" s="99">
        <v>0</v>
      </c>
    </row>
    <row r="11" spans="1:12">
      <c r="A11" s="103" t="s">
        <v>176</v>
      </c>
      <c r="B11" s="96" t="s">
        <v>876</v>
      </c>
      <c r="C11" s="96">
        <v>0</v>
      </c>
      <c r="D11" s="163"/>
      <c r="E11" s="96">
        <v>0</v>
      </c>
      <c r="F11" s="255">
        <v>0</v>
      </c>
      <c r="G11" s="246"/>
      <c r="H11" s="246"/>
      <c r="I11" s="255"/>
      <c r="J11" s="246"/>
      <c r="K11" s="246">
        <v>0</v>
      </c>
    </row>
    <row r="12" spans="1:12" ht="31.5">
      <c r="A12" s="105" t="s">
        <v>233</v>
      </c>
      <c r="B12" s="98" t="s">
        <v>877</v>
      </c>
      <c r="C12" s="106">
        <f>SUM(C8)</f>
        <v>2500000</v>
      </c>
      <c r="D12" s="164">
        <v>0</v>
      </c>
      <c r="E12" s="106">
        <f>SUM(E8)</f>
        <v>2500000</v>
      </c>
      <c r="F12" s="253">
        <f>SUM(F8,F11)</f>
        <v>568592</v>
      </c>
      <c r="G12" s="110">
        <f>SUM(G8)</f>
        <v>283885</v>
      </c>
      <c r="H12" s="110">
        <f>SUM(H8)</f>
        <v>284707</v>
      </c>
      <c r="I12" s="253">
        <f>SUM(I8)</f>
        <v>1209997</v>
      </c>
      <c r="J12" s="110">
        <f>SUM(J8)</f>
        <v>1209997</v>
      </c>
      <c r="K12" s="110">
        <f>SUM(K8)</f>
        <v>4278589</v>
      </c>
    </row>
    <row r="13" spans="1:12" ht="25.5">
      <c r="A13" s="102" t="s">
        <v>59</v>
      </c>
      <c r="B13" s="97" t="s">
        <v>878</v>
      </c>
      <c r="C13" s="97">
        <v>0</v>
      </c>
      <c r="D13" s="213"/>
      <c r="E13" s="97">
        <v>0</v>
      </c>
      <c r="F13" s="254">
        <v>0</v>
      </c>
      <c r="G13" s="99">
        <v>0</v>
      </c>
      <c r="H13" s="99">
        <v>0</v>
      </c>
      <c r="I13" s="398">
        <v>0</v>
      </c>
      <c r="J13" s="99">
        <v>0</v>
      </c>
      <c r="K13" s="99">
        <v>0</v>
      </c>
    </row>
    <row r="14" spans="1:12">
      <c r="A14" s="103" t="s">
        <v>65</v>
      </c>
      <c r="B14" s="96" t="s">
        <v>879</v>
      </c>
      <c r="C14" s="96">
        <v>0</v>
      </c>
      <c r="D14" s="214">
        <v>846902</v>
      </c>
      <c r="E14" s="218">
        <f>SUM(C14,D14)</f>
        <v>846902</v>
      </c>
      <c r="F14" s="252">
        <v>0</v>
      </c>
      <c r="G14" s="218">
        <v>0</v>
      </c>
      <c r="H14" s="218">
        <v>0</v>
      </c>
      <c r="I14" s="252">
        <v>0</v>
      </c>
      <c r="J14" s="218">
        <v>0</v>
      </c>
      <c r="K14" s="218">
        <v>846902</v>
      </c>
    </row>
    <row r="15" spans="1:12">
      <c r="A15" s="102" t="s">
        <v>74</v>
      </c>
      <c r="B15" s="97" t="s">
        <v>880</v>
      </c>
      <c r="C15" s="107">
        <f>SUM(C16:C20)</f>
        <v>34390800</v>
      </c>
      <c r="D15" s="165">
        <f>SUM(D20,D21,D22)</f>
        <v>422275</v>
      </c>
      <c r="E15" s="107">
        <f>SUM(E16:E22)</f>
        <v>34813075</v>
      </c>
      <c r="F15" s="256">
        <v>0</v>
      </c>
      <c r="G15" s="247">
        <v>0</v>
      </c>
      <c r="H15" s="247">
        <v>0</v>
      </c>
      <c r="I15" s="399">
        <v>0</v>
      </c>
      <c r="J15" s="247">
        <v>0</v>
      </c>
      <c r="K15" s="247">
        <f>SUM(K16:K22)</f>
        <v>34813075</v>
      </c>
    </row>
    <row r="16" spans="1:12">
      <c r="A16" s="102"/>
      <c r="B16" s="99" t="s">
        <v>881</v>
      </c>
      <c r="C16" s="107">
        <v>25739600</v>
      </c>
      <c r="D16" s="165"/>
      <c r="E16" s="107">
        <v>25739600</v>
      </c>
      <c r="F16" s="256">
        <v>0</v>
      </c>
      <c r="G16" s="247">
        <v>0</v>
      </c>
      <c r="H16" s="247">
        <v>0</v>
      </c>
      <c r="I16" s="399">
        <v>0</v>
      </c>
      <c r="J16" s="247">
        <v>0</v>
      </c>
      <c r="K16" s="247">
        <f t="shared" ref="K16:K22" si="0">SUM(E16)</f>
        <v>25739600</v>
      </c>
    </row>
    <row r="17" spans="1:12">
      <c r="A17" s="102"/>
      <c r="B17" s="99" t="s">
        <v>882</v>
      </c>
      <c r="C17" s="107">
        <v>1400000</v>
      </c>
      <c r="D17" s="165"/>
      <c r="E17" s="107">
        <v>1400000</v>
      </c>
      <c r="F17" s="256">
        <v>0</v>
      </c>
      <c r="G17" s="247">
        <v>0</v>
      </c>
      <c r="H17" s="247">
        <v>0</v>
      </c>
      <c r="I17" s="399">
        <v>0</v>
      </c>
      <c r="J17" s="247">
        <v>0</v>
      </c>
      <c r="K17" s="247">
        <f t="shared" si="0"/>
        <v>1400000</v>
      </c>
    </row>
    <row r="18" spans="1:12">
      <c r="A18" s="102"/>
      <c r="B18" s="99" t="s">
        <v>883</v>
      </c>
      <c r="C18" s="107">
        <v>4271200</v>
      </c>
      <c r="D18" s="165"/>
      <c r="E18" s="107">
        <v>4271200</v>
      </c>
      <c r="F18" s="256">
        <v>0</v>
      </c>
      <c r="G18" s="247">
        <v>0</v>
      </c>
      <c r="H18" s="247">
        <v>0</v>
      </c>
      <c r="I18" s="399">
        <v>0</v>
      </c>
      <c r="J18" s="247">
        <v>0</v>
      </c>
      <c r="K18" s="247">
        <f t="shared" si="0"/>
        <v>4271200</v>
      </c>
    </row>
    <row r="19" spans="1:12">
      <c r="A19" s="102"/>
      <c r="B19" s="100" t="s">
        <v>884</v>
      </c>
      <c r="C19" s="270">
        <v>2980000</v>
      </c>
      <c r="D19" s="271"/>
      <c r="E19" s="270">
        <v>2980000</v>
      </c>
      <c r="F19" s="272">
        <v>0</v>
      </c>
      <c r="G19" s="273">
        <v>0</v>
      </c>
      <c r="H19" s="273">
        <v>0</v>
      </c>
      <c r="I19" s="400">
        <v>0</v>
      </c>
      <c r="J19" s="273">
        <v>0</v>
      </c>
      <c r="K19" s="273">
        <f t="shared" si="0"/>
        <v>2980000</v>
      </c>
    </row>
    <row r="20" spans="1:12">
      <c r="A20" s="102"/>
      <c r="B20" s="212" t="s">
        <v>885</v>
      </c>
      <c r="C20" s="107">
        <v>0</v>
      </c>
      <c r="D20" s="219">
        <v>126280</v>
      </c>
      <c r="E20" s="107">
        <f>SUM(C20:D20)</f>
        <v>126280</v>
      </c>
      <c r="F20" s="256">
        <v>0</v>
      </c>
      <c r="G20" s="247">
        <v>0</v>
      </c>
      <c r="H20" s="247">
        <v>0</v>
      </c>
      <c r="I20" s="399"/>
      <c r="J20" s="247">
        <v>0</v>
      </c>
      <c r="K20" s="247">
        <f t="shared" si="0"/>
        <v>126280</v>
      </c>
    </row>
    <row r="21" spans="1:12" s="160" customFormat="1">
      <c r="A21" s="102"/>
      <c r="B21" s="212" t="s">
        <v>895</v>
      </c>
      <c r="C21" s="107">
        <v>0</v>
      </c>
      <c r="D21" s="219">
        <v>-298725</v>
      </c>
      <c r="E21" s="107">
        <f>SUM(C21:D21)</f>
        <v>-298725</v>
      </c>
      <c r="F21" s="256">
        <v>0</v>
      </c>
      <c r="G21" s="247">
        <v>0</v>
      </c>
      <c r="H21" s="247">
        <v>0</v>
      </c>
      <c r="I21" s="399">
        <v>0</v>
      </c>
      <c r="J21" s="247">
        <v>0</v>
      </c>
      <c r="K21" s="247">
        <f t="shared" si="0"/>
        <v>-298725</v>
      </c>
    </row>
    <row r="22" spans="1:12" s="237" customFormat="1">
      <c r="A22" s="102"/>
      <c r="B22" s="212" t="s">
        <v>919</v>
      </c>
      <c r="C22" s="107">
        <v>0</v>
      </c>
      <c r="D22" s="219">
        <v>594720</v>
      </c>
      <c r="E22" s="107">
        <f>SUM(D22)</f>
        <v>594720</v>
      </c>
      <c r="F22" s="256"/>
      <c r="G22" s="247">
        <v>0</v>
      </c>
      <c r="H22" s="247">
        <v>0</v>
      </c>
      <c r="I22" s="399">
        <v>0</v>
      </c>
      <c r="J22" s="247">
        <v>0</v>
      </c>
      <c r="K22" s="247">
        <f t="shared" si="0"/>
        <v>594720</v>
      </c>
    </row>
    <row r="23" spans="1:12" ht="25.5">
      <c r="A23" s="108" t="s">
        <v>92</v>
      </c>
      <c r="B23" s="101" t="s">
        <v>886</v>
      </c>
      <c r="C23" s="109">
        <f>SUM(C14,C15)</f>
        <v>34390800</v>
      </c>
      <c r="D23" s="165">
        <f>SUM(D14,D15)</f>
        <v>1269177</v>
      </c>
      <c r="E23" s="109">
        <f>SUM(E14,E15)</f>
        <v>35659977</v>
      </c>
      <c r="F23" s="256">
        <v>0</v>
      </c>
      <c r="G23" s="248">
        <v>0</v>
      </c>
      <c r="H23" s="248">
        <v>0</v>
      </c>
      <c r="I23" s="256">
        <v>0</v>
      </c>
      <c r="J23" s="248">
        <v>0</v>
      </c>
      <c r="K23" s="248">
        <f>SUM(K14,K15)</f>
        <v>35659977</v>
      </c>
      <c r="L23" s="202"/>
    </row>
    <row r="24" spans="1:12" ht="16.5" thickBot="1">
      <c r="A24" s="105" t="s">
        <v>119</v>
      </c>
      <c r="B24" s="98" t="s">
        <v>887</v>
      </c>
      <c r="C24" s="110">
        <f>SUM(C23)</f>
        <v>34390800</v>
      </c>
      <c r="D24" s="215">
        <f>SUM(D23)</f>
        <v>1269177</v>
      </c>
      <c r="E24" s="110">
        <f>SUM(E23)</f>
        <v>35659977</v>
      </c>
      <c r="F24" s="253">
        <v>0</v>
      </c>
      <c r="G24" s="110">
        <v>0</v>
      </c>
      <c r="H24" s="110">
        <v>0</v>
      </c>
      <c r="I24" s="253">
        <v>0</v>
      </c>
      <c r="J24" s="110">
        <v>0</v>
      </c>
      <c r="K24" s="110">
        <f>SUM(K23)</f>
        <v>35659977</v>
      </c>
    </row>
    <row r="25" spans="1:12" ht="19.5" thickTop="1" thickBot="1">
      <c r="A25" s="230"/>
      <c r="B25" s="231" t="s">
        <v>888</v>
      </c>
      <c r="C25" s="232">
        <f>SUM(C12,C24)</f>
        <v>36890800</v>
      </c>
      <c r="D25" s="233">
        <f>SUM(D12,D24)</f>
        <v>1269177</v>
      </c>
      <c r="E25" s="232">
        <f>SUM(E12,E24)</f>
        <v>38159977</v>
      </c>
      <c r="F25" s="257">
        <f>SUM(F12,F24)</f>
        <v>568592</v>
      </c>
      <c r="G25" s="249">
        <f>SUM(G12)</f>
        <v>283885</v>
      </c>
      <c r="H25" s="249">
        <f>SUM(H12)</f>
        <v>284707</v>
      </c>
      <c r="I25" s="257">
        <f>SUM(I12,I24)</f>
        <v>1209997</v>
      </c>
      <c r="J25" s="249">
        <f>SUM(J12)</f>
        <v>1209997</v>
      </c>
      <c r="K25" s="249">
        <f>SUM(K12,K24)</f>
        <v>39938566</v>
      </c>
      <c r="L25" s="202">
        <f>SUM(E25,G25,H25,J25)</f>
        <v>39938566</v>
      </c>
    </row>
    <row r="26" spans="1:12" ht="14.25" thickTop="1" thickBot="1">
      <c r="A26" s="111"/>
      <c r="B26" s="112"/>
      <c r="C26" s="113"/>
      <c r="D26" s="166"/>
      <c r="E26" s="113"/>
      <c r="F26" s="258"/>
      <c r="G26" s="113"/>
      <c r="H26" s="113"/>
      <c r="I26" s="113"/>
      <c r="J26" s="113"/>
      <c r="K26" s="113"/>
    </row>
    <row r="27" spans="1:12" ht="33" thickTop="1" thickBot="1">
      <c r="A27" s="25"/>
      <c r="B27" s="26" t="s">
        <v>701</v>
      </c>
      <c r="C27" s="27" t="s">
        <v>900</v>
      </c>
      <c r="D27" s="27"/>
      <c r="E27" s="27" t="s">
        <v>899</v>
      </c>
      <c r="F27" s="321" t="s">
        <v>901</v>
      </c>
      <c r="G27" s="27" t="s">
        <v>899</v>
      </c>
      <c r="H27" s="27" t="s">
        <v>899</v>
      </c>
      <c r="I27" s="394" t="s">
        <v>926</v>
      </c>
      <c r="J27" s="395" t="s">
        <v>926</v>
      </c>
      <c r="K27" s="27" t="s">
        <v>899</v>
      </c>
    </row>
    <row r="28" spans="1:12" ht="27.75" thickTop="1" thickBot="1">
      <c r="A28" s="28"/>
      <c r="B28" s="29"/>
      <c r="C28" s="30"/>
      <c r="D28" s="167"/>
      <c r="E28" s="30">
        <v>1</v>
      </c>
      <c r="F28" s="322" t="s">
        <v>889</v>
      </c>
      <c r="G28" s="30">
        <v>2</v>
      </c>
      <c r="H28" s="30">
        <v>3</v>
      </c>
      <c r="I28" s="396" t="s">
        <v>889</v>
      </c>
      <c r="J28" s="397" t="s">
        <v>932</v>
      </c>
      <c r="K28" s="30" t="s">
        <v>902</v>
      </c>
    </row>
    <row r="29" spans="1:12" ht="13.5" thickTop="1">
      <c r="A29" s="31" t="s">
        <v>31</v>
      </c>
      <c r="B29" s="32" t="s">
        <v>748</v>
      </c>
      <c r="C29" s="33">
        <f>SUM(C30,C31,C32,C33,C34,C35)</f>
        <v>22943970</v>
      </c>
      <c r="D29" s="33">
        <f>SUM(E29,-C29)</f>
        <v>881773</v>
      </c>
      <c r="E29" s="33">
        <f>SUM(E30,E31,E32,E33,E34,E35)</f>
        <v>23825743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f>SUM(K30:K33)</f>
        <v>23825743</v>
      </c>
    </row>
    <row r="30" spans="1:12">
      <c r="A30" s="31"/>
      <c r="B30" s="34" t="s">
        <v>749</v>
      </c>
      <c r="C30" s="35">
        <v>20464600</v>
      </c>
      <c r="D30" s="176"/>
      <c r="E30" s="35">
        <v>21346373</v>
      </c>
      <c r="F30" s="33">
        <v>0</v>
      </c>
      <c r="G30" s="35">
        <v>0</v>
      </c>
      <c r="H30" s="35">
        <v>0</v>
      </c>
      <c r="I30" s="33">
        <v>0</v>
      </c>
      <c r="J30" s="35">
        <v>0</v>
      </c>
      <c r="K30" s="35">
        <f>SUM(E30)</f>
        <v>21346373</v>
      </c>
    </row>
    <row r="31" spans="1:12">
      <c r="A31" s="31"/>
      <c r="B31" s="34" t="s">
        <v>750</v>
      </c>
      <c r="C31" s="35">
        <v>1419800</v>
      </c>
      <c r="D31" s="33"/>
      <c r="E31" s="35">
        <v>1419800</v>
      </c>
      <c r="F31" s="33">
        <v>0</v>
      </c>
      <c r="G31" s="35">
        <v>0</v>
      </c>
      <c r="H31" s="35">
        <v>0</v>
      </c>
      <c r="I31" s="33">
        <v>0</v>
      </c>
      <c r="J31" s="35">
        <v>0</v>
      </c>
      <c r="K31" s="35">
        <v>1419800</v>
      </c>
    </row>
    <row r="32" spans="1:12">
      <c r="A32" s="31"/>
      <c r="B32" s="34" t="s">
        <v>751</v>
      </c>
      <c r="C32" s="35">
        <v>706380</v>
      </c>
      <c r="D32" s="33"/>
      <c r="E32" s="35">
        <v>706380</v>
      </c>
      <c r="F32" s="33">
        <v>0</v>
      </c>
      <c r="G32" s="35">
        <v>0</v>
      </c>
      <c r="H32" s="35">
        <v>0</v>
      </c>
      <c r="I32" s="33"/>
      <c r="J32" s="35">
        <v>0</v>
      </c>
      <c r="K32" s="35">
        <v>706380</v>
      </c>
    </row>
    <row r="33" spans="1:11">
      <c r="A33" s="31"/>
      <c r="B33" s="34" t="s">
        <v>752</v>
      </c>
      <c r="C33" s="35">
        <v>353190</v>
      </c>
      <c r="D33" s="33"/>
      <c r="E33" s="35">
        <v>353190</v>
      </c>
      <c r="F33" s="33">
        <v>0</v>
      </c>
      <c r="G33" s="35">
        <v>0</v>
      </c>
      <c r="H33" s="35">
        <v>0</v>
      </c>
      <c r="I33" s="33">
        <v>0</v>
      </c>
      <c r="J33" s="35">
        <v>0</v>
      </c>
      <c r="K33" s="35">
        <v>353190</v>
      </c>
    </row>
    <row r="34" spans="1:11">
      <c r="A34" s="31"/>
      <c r="B34" s="34" t="s">
        <v>753</v>
      </c>
      <c r="C34" s="36">
        <v>0</v>
      </c>
      <c r="D34" s="161"/>
      <c r="E34" s="36">
        <v>0</v>
      </c>
      <c r="F34" s="161">
        <v>0</v>
      </c>
      <c r="G34" s="36">
        <v>0</v>
      </c>
      <c r="H34" s="36">
        <v>0</v>
      </c>
      <c r="I34" s="46">
        <v>0</v>
      </c>
      <c r="J34" s="36">
        <v>0</v>
      </c>
      <c r="K34" s="36">
        <v>0</v>
      </c>
    </row>
    <row r="35" spans="1:11">
      <c r="A35" s="31"/>
      <c r="B35" s="34" t="s">
        <v>754</v>
      </c>
      <c r="C35" s="36">
        <v>0</v>
      </c>
      <c r="D35" s="161"/>
      <c r="E35" s="36">
        <v>0</v>
      </c>
      <c r="F35" s="161">
        <v>0</v>
      </c>
      <c r="G35" s="36">
        <v>0</v>
      </c>
      <c r="H35" s="36">
        <v>0</v>
      </c>
      <c r="I35" s="46">
        <v>0</v>
      </c>
      <c r="J35" s="36">
        <v>0</v>
      </c>
      <c r="K35" s="36">
        <v>0</v>
      </c>
    </row>
    <row r="36" spans="1:11">
      <c r="A36" s="31" t="s">
        <v>35</v>
      </c>
      <c r="B36" s="32" t="s">
        <v>755</v>
      </c>
      <c r="C36" s="37">
        <v>1145780</v>
      </c>
      <c r="D36" s="37">
        <f>SUM(D37:D40)</f>
        <v>683220</v>
      </c>
      <c r="E36" s="37">
        <f>SUM(C36,D36)</f>
        <v>1829000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f>SUM(E36:J36)</f>
        <v>1829000</v>
      </c>
    </row>
    <row r="37" spans="1:11" s="160" customFormat="1">
      <c r="A37" s="31"/>
      <c r="B37" s="216" t="s">
        <v>896</v>
      </c>
      <c r="C37" s="37">
        <v>0</v>
      </c>
      <c r="D37" s="217">
        <v>846902</v>
      </c>
      <c r="E37" s="238">
        <f>SUM(C37:D37)</f>
        <v>846902</v>
      </c>
      <c r="F37" s="37">
        <v>0</v>
      </c>
      <c r="G37" s="238">
        <v>0</v>
      </c>
      <c r="H37" s="238">
        <v>0</v>
      </c>
      <c r="I37" s="217">
        <v>0</v>
      </c>
      <c r="J37" s="238">
        <v>0</v>
      </c>
      <c r="K37" s="238">
        <f>SUM(E37)</f>
        <v>846902</v>
      </c>
    </row>
    <row r="38" spans="1:11" s="160" customFormat="1">
      <c r="A38" s="31"/>
      <c r="B38" s="216" t="s">
        <v>895</v>
      </c>
      <c r="C38" s="37">
        <v>0</v>
      </c>
      <c r="D38" s="217">
        <v>-298725</v>
      </c>
      <c r="E38" s="238">
        <f>SUM(C38:D38)</f>
        <v>-298725</v>
      </c>
      <c r="F38" s="37">
        <v>0</v>
      </c>
      <c r="G38" s="238">
        <v>0</v>
      </c>
      <c r="H38" s="238">
        <v>0</v>
      </c>
      <c r="I38" s="217">
        <v>0</v>
      </c>
      <c r="J38" s="238">
        <v>0</v>
      </c>
      <c r="K38" s="238">
        <f>SUM(E38)</f>
        <v>-298725</v>
      </c>
    </row>
    <row r="39" spans="1:11" s="235" customFormat="1">
      <c r="A39" s="31"/>
      <c r="B39" s="216" t="s">
        <v>898</v>
      </c>
      <c r="C39" s="37">
        <v>0</v>
      </c>
      <c r="D39" s="217">
        <v>132943</v>
      </c>
      <c r="E39" s="238">
        <v>132943</v>
      </c>
      <c r="F39" s="37"/>
      <c r="G39" s="238">
        <v>0</v>
      </c>
      <c r="H39" s="238">
        <v>0</v>
      </c>
      <c r="I39" s="217">
        <v>0</v>
      </c>
      <c r="J39" s="238">
        <v>0</v>
      </c>
      <c r="K39" s="238">
        <f>SUM(E39)</f>
        <v>132943</v>
      </c>
    </row>
    <row r="40" spans="1:11" s="237" customFormat="1">
      <c r="A40" s="31"/>
      <c r="B40" s="216" t="s">
        <v>927</v>
      </c>
      <c r="C40" s="37">
        <v>0</v>
      </c>
      <c r="D40" s="217">
        <v>2100</v>
      </c>
      <c r="E40" s="238">
        <v>2100</v>
      </c>
      <c r="F40" s="37">
        <v>0</v>
      </c>
      <c r="G40" s="238">
        <v>0</v>
      </c>
      <c r="H40" s="238">
        <v>0</v>
      </c>
      <c r="I40" s="217">
        <v>0</v>
      </c>
      <c r="J40" s="238">
        <v>0</v>
      </c>
      <c r="K40" s="238">
        <f>SUM(E40)</f>
        <v>2100</v>
      </c>
    </row>
    <row r="41" spans="1:11">
      <c r="A41" s="31" t="s">
        <v>38</v>
      </c>
      <c r="B41" s="32" t="s">
        <v>756</v>
      </c>
      <c r="C41" s="33">
        <v>0</v>
      </c>
      <c r="D41" s="33">
        <f>SUM(E41,-C41)</f>
        <v>506100</v>
      </c>
      <c r="E41" s="33">
        <v>506100</v>
      </c>
      <c r="F41" s="33">
        <f>SUM(G41:H41)</f>
        <v>70000</v>
      </c>
      <c r="G41" s="275">
        <v>35000</v>
      </c>
      <c r="H41" s="275">
        <v>35000</v>
      </c>
      <c r="I41" s="33">
        <v>140000</v>
      </c>
      <c r="J41" s="275">
        <f>SUM(I41)</f>
        <v>140000</v>
      </c>
      <c r="K41" s="33">
        <f>SUM(E41,G41,H41,J41)</f>
        <v>716100</v>
      </c>
    </row>
    <row r="42" spans="1:11">
      <c r="A42" s="31"/>
      <c r="B42" s="38" t="s">
        <v>757</v>
      </c>
      <c r="C42" s="33"/>
      <c r="D42" s="33"/>
      <c r="E42" s="33"/>
      <c r="F42" s="176">
        <f>SUM(F41)</f>
        <v>70000</v>
      </c>
      <c r="G42" s="176">
        <f>SUM(G41)</f>
        <v>35000</v>
      </c>
      <c r="H42" s="176">
        <f>SUM(H41)</f>
        <v>35000</v>
      </c>
      <c r="I42" s="176">
        <f>SUM(I41)</f>
        <v>140000</v>
      </c>
      <c r="J42" s="401">
        <f>SUM(J41)</f>
        <v>140000</v>
      </c>
      <c r="K42" s="401">
        <v>210000</v>
      </c>
    </row>
    <row r="43" spans="1:11" ht="25.5">
      <c r="A43" s="31" t="s">
        <v>41</v>
      </c>
      <c r="B43" s="32" t="s">
        <v>758</v>
      </c>
      <c r="C43" s="33">
        <v>0</v>
      </c>
      <c r="D43" s="33"/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</row>
    <row r="44" spans="1:11">
      <c r="A44" s="31">
        <v>5</v>
      </c>
      <c r="B44" s="32" t="s">
        <v>759</v>
      </c>
      <c r="C44" s="33">
        <v>480000</v>
      </c>
      <c r="D44" s="33">
        <f>SUM(E44,-C44)</f>
        <v>31200</v>
      </c>
      <c r="E44" s="33">
        <v>511200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f>SUM(E44)</f>
        <v>511200</v>
      </c>
    </row>
    <row r="45" spans="1:11">
      <c r="A45" s="31" t="s">
        <v>50</v>
      </c>
      <c r="B45" s="32" t="s">
        <v>760</v>
      </c>
      <c r="C45" s="33">
        <f>SUM(C46:C48)</f>
        <v>1140890</v>
      </c>
      <c r="D45" s="33">
        <f>SUM(E45,-C45)</f>
        <v>-102739</v>
      </c>
      <c r="E45" s="33">
        <v>1038151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f>SUM(E45)</f>
        <v>1038151</v>
      </c>
    </row>
    <row r="46" spans="1:11" ht="15">
      <c r="A46" s="31"/>
      <c r="B46" s="39" t="s">
        <v>761</v>
      </c>
      <c r="C46" s="35">
        <v>1040890</v>
      </c>
      <c r="D46" s="33"/>
      <c r="E46" s="35"/>
      <c r="F46" s="33">
        <v>0</v>
      </c>
      <c r="G46" s="35">
        <v>0</v>
      </c>
      <c r="H46" s="35">
        <v>0</v>
      </c>
      <c r="I46" s="33">
        <v>0</v>
      </c>
      <c r="J46" s="35">
        <v>0</v>
      </c>
      <c r="K46" s="35"/>
    </row>
    <row r="47" spans="1:11" ht="15">
      <c r="A47" s="31"/>
      <c r="B47" s="39" t="s">
        <v>762</v>
      </c>
      <c r="C47" s="35">
        <v>0</v>
      </c>
      <c r="D47" s="33"/>
      <c r="E47" s="35"/>
      <c r="F47" s="33">
        <v>0</v>
      </c>
      <c r="G47" s="35">
        <v>0</v>
      </c>
      <c r="H47" s="35">
        <v>0</v>
      </c>
      <c r="I47" s="33">
        <v>0</v>
      </c>
      <c r="J47" s="35">
        <v>0</v>
      </c>
      <c r="K47" s="35"/>
    </row>
    <row r="48" spans="1:11" ht="15">
      <c r="A48" s="31"/>
      <c r="B48" s="39" t="s">
        <v>763</v>
      </c>
      <c r="C48" s="35">
        <v>100000</v>
      </c>
      <c r="D48" s="33"/>
      <c r="E48" s="35"/>
      <c r="F48" s="33">
        <v>0</v>
      </c>
      <c r="G48" s="35">
        <v>0</v>
      </c>
      <c r="H48" s="35">
        <v>0</v>
      </c>
      <c r="I48" s="33">
        <v>0</v>
      </c>
      <c r="J48" s="35">
        <v>0</v>
      </c>
      <c r="K48" s="35"/>
    </row>
    <row r="49" spans="1:12">
      <c r="A49" s="31" t="s">
        <v>56</v>
      </c>
      <c r="B49" s="32" t="s">
        <v>764</v>
      </c>
      <c r="C49" s="33">
        <f>SUM(C50:C51)</f>
        <v>155520</v>
      </c>
      <c r="D49" s="33">
        <f>SUM(E49,-C49)</f>
        <v>-10820</v>
      </c>
      <c r="E49" s="33">
        <f>SUM(E50:E51)</f>
        <v>144700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f>SUM(E49)</f>
        <v>144700</v>
      </c>
    </row>
    <row r="50" spans="1:12" ht="15">
      <c r="A50" s="31"/>
      <c r="B50" s="40" t="s">
        <v>765</v>
      </c>
      <c r="C50" s="35">
        <v>122820</v>
      </c>
      <c r="D50" s="33"/>
      <c r="E50" s="35">
        <v>112000</v>
      </c>
      <c r="F50" s="33">
        <v>0</v>
      </c>
      <c r="G50" s="35">
        <v>0</v>
      </c>
      <c r="H50" s="35">
        <v>0</v>
      </c>
      <c r="I50" s="33">
        <v>0</v>
      </c>
      <c r="J50" s="35">
        <v>0</v>
      </c>
      <c r="K50" s="35">
        <f>SUM(E50)</f>
        <v>112000</v>
      </c>
    </row>
    <row r="51" spans="1:12" ht="15">
      <c r="A51" s="31"/>
      <c r="B51" s="39" t="s">
        <v>766</v>
      </c>
      <c r="C51" s="35">
        <v>32700</v>
      </c>
      <c r="D51" s="33"/>
      <c r="E51" s="35">
        <v>32700</v>
      </c>
      <c r="F51" s="33">
        <v>0</v>
      </c>
      <c r="G51" s="35">
        <v>0</v>
      </c>
      <c r="H51" s="35">
        <v>0</v>
      </c>
      <c r="I51" s="33">
        <v>0</v>
      </c>
      <c r="J51" s="35">
        <v>0</v>
      </c>
      <c r="K51" s="35">
        <v>32700</v>
      </c>
    </row>
    <row r="52" spans="1:12">
      <c r="A52" s="31" t="s">
        <v>59</v>
      </c>
      <c r="B52" s="32" t="s">
        <v>767</v>
      </c>
      <c r="C52" s="33">
        <f>SUM(C53:C55)</f>
        <v>119000</v>
      </c>
      <c r="D52" s="33">
        <f>SUM(E52,-C52)</f>
        <v>1100</v>
      </c>
      <c r="E52" s="33">
        <f>SUM(E53:E55)</f>
        <v>120100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f>SUM(E52)</f>
        <v>120100</v>
      </c>
    </row>
    <row r="53" spans="1:12" ht="15">
      <c r="A53" s="31"/>
      <c r="B53" s="40" t="s">
        <v>928</v>
      </c>
      <c r="C53" s="35">
        <v>0</v>
      </c>
      <c r="D53" s="33"/>
      <c r="E53" s="35">
        <v>0</v>
      </c>
      <c r="F53" s="33">
        <v>0</v>
      </c>
      <c r="G53" s="35">
        <v>0</v>
      </c>
      <c r="H53" s="35">
        <v>0</v>
      </c>
      <c r="I53" s="33">
        <v>0</v>
      </c>
      <c r="J53" s="35">
        <v>0</v>
      </c>
      <c r="K53" s="35">
        <v>0</v>
      </c>
    </row>
    <row r="54" spans="1:12" ht="15">
      <c r="A54" s="31"/>
      <c r="B54" s="40" t="s">
        <v>929</v>
      </c>
      <c r="C54" s="35">
        <v>35000</v>
      </c>
      <c r="D54" s="33"/>
      <c r="E54" s="35">
        <v>36100</v>
      </c>
      <c r="F54" s="33">
        <v>0</v>
      </c>
      <c r="G54" s="35">
        <v>0</v>
      </c>
      <c r="H54" s="35">
        <v>0</v>
      </c>
      <c r="I54" s="33">
        <v>0</v>
      </c>
      <c r="J54" s="35">
        <v>0</v>
      </c>
      <c r="K54" s="35">
        <f>SUM(E54)</f>
        <v>36100</v>
      </c>
    </row>
    <row r="55" spans="1:12" ht="15.75" thickBot="1">
      <c r="A55" s="31"/>
      <c r="B55" s="41" t="s">
        <v>768</v>
      </c>
      <c r="C55" s="35">
        <v>84000</v>
      </c>
      <c r="D55" s="33"/>
      <c r="E55" s="35">
        <v>84000</v>
      </c>
      <c r="F55" s="33">
        <v>0</v>
      </c>
      <c r="G55" s="35">
        <v>0</v>
      </c>
      <c r="H55" s="35">
        <v>0</v>
      </c>
      <c r="I55" s="33">
        <v>0</v>
      </c>
      <c r="J55" s="35">
        <v>0</v>
      </c>
      <c r="K55" s="35">
        <v>84000</v>
      </c>
    </row>
    <row r="56" spans="1:12" ht="16.5" thickTop="1" thickBot="1">
      <c r="A56" s="31">
        <v>11</v>
      </c>
      <c r="B56" s="42" t="s">
        <v>769</v>
      </c>
      <c r="C56" s="35">
        <v>0</v>
      </c>
      <c r="D56" s="33">
        <f>SUM(D57:D58)</f>
        <v>135036</v>
      </c>
      <c r="E56" s="33">
        <v>135036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f>SUM(E56)</f>
        <v>135036</v>
      </c>
    </row>
    <row r="57" spans="1:12" s="160" customFormat="1" ht="16.5" thickTop="1" thickBot="1">
      <c r="A57" s="31"/>
      <c r="B57" s="220" t="s">
        <v>897</v>
      </c>
      <c r="C57" s="35"/>
      <c r="D57" s="176">
        <v>8756</v>
      </c>
      <c r="E57" s="239">
        <v>8756</v>
      </c>
      <c r="F57" s="33">
        <v>0</v>
      </c>
      <c r="G57" s="239">
        <v>0</v>
      </c>
      <c r="H57" s="239">
        <v>0</v>
      </c>
      <c r="I57" s="176">
        <v>0</v>
      </c>
      <c r="J57" s="239">
        <v>0</v>
      </c>
      <c r="K57" s="239">
        <f>SUM(E57)</f>
        <v>8756</v>
      </c>
      <c r="L57" s="202"/>
    </row>
    <row r="58" spans="1:12" s="160" customFormat="1" ht="16.5" thickTop="1" thickBot="1">
      <c r="A58" s="31"/>
      <c r="B58" s="220" t="s">
        <v>885</v>
      </c>
      <c r="C58" s="35"/>
      <c r="D58" s="176">
        <v>126280</v>
      </c>
      <c r="E58" s="239">
        <v>126280</v>
      </c>
      <c r="F58" s="33">
        <v>0</v>
      </c>
      <c r="G58" s="239">
        <v>0</v>
      </c>
      <c r="H58" s="239">
        <v>0</v>
      </c>
      <c r="I58" s="176">
        <v>0</v>
      </c>
      <c r="J58" s="239">
        <v>0</v>
      </c>
      <c r="K58" s="239">
        <v>126280</v>
      </c>
      <c r="L58" s="202"/>
    </row>
    <row r="59" spans="1:12" ht="31.5" thickTop="1" thickBot="1">
      <c r="A59" s="43" t="s">
        <v>74</v>
      </c>
      <c r="B59" s="44" t="s">
        <v>770</v>
      </c>
      <c r="C59" s="283">
        <f>SUM(C29,C36,C44,C45,C49,C52,C56)</f>
        <v>25985160</v>
      </c>
      <c r="D59" s="45">
        <f>SUM(D29,D36,D41,D44,D45,D49,D52,D56)</f>
        <v>2124870</v>
      </c>
      <c r="E59" s="283">
        <f>SUM(E29,E36,E41,E44,E45,E49,E52,E56)</f>
        <v>28110030</v>
      </c>
      <c r="F59" s="259">
        <f>SUM(F41)</f>
        <v>70000</v>
      </c>
      <c r="G59" s="283">
        <f>SUM(G41)</f>
        <v>35000</v>
      </c>
      <c r="H59" s="283">
        <v>35000</v>
      </c>
      <c r="I59" s="45">
        <f>SUM(I41)</f>
        <v>140000</v>
      </c>
      <c r="J59" s="283">
        <f>SUM(J41)</f>
        <v>140000</v>
      </c>
      <c r="K59" s="283">
        <f>SUM(K29,K36,K41,K44,K45,K49,K52,K56)</f>
        <v>28320030</v>
      </c>
      <c r="L59" s="202">
        <f>SUM(E59,G59,H59,J59)</f>
        <v>28320030</v>
      </c>
    </row>
    <row r="60" spans="1:12" ht="26.25" thickTop="1">
      <c r="A60" s="31" t="s">
        <v>80</v>
      </c>
      <c r="B60" s="32" t="s">
        <v>771</v>
      </c>
      <c r="C60" s="33">
        <f>SUM(C61:C62)</f>
        <v>445500</v>
      </c>
      <c r="D60" s="33">
        <f>SUM(E60,-C60)</f>
        <v>40500</v>
      </c>
      <c r="E60" s="33">
        <v>486000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f>SUM(E60)</f>
        <v>486000</v>
      </c>
    </row>
    <row r="61" spans="1:12">
      <c r="A61" s="31"/>
      <c r="B61" s="34" t="s">
        <v>772</v>
      </c>
      <c r="C61" s="46">
        <v>0</v>
      </c>
      <c r="D61" s="161">
        <v>0</v>
      </c>
      <c r="E61" s="46">
        <v>0</v>
      </c>
      <c r="F61" s="161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</row>
    <row r="62" spans="1:12">
      <c r="A62" s="31"/>
      <c r="B62" s="47" t="s">
        <v>931</v>
      </c>
      <c r="C62" s="35">
        <v>445500</v>
      </c>
      <c r="D62" s="33">
        <v>0</v>
      </c>
      <c r="E62" s="33">
        <v>0</v>
      </c>
      <c r="F62" s="33">
        <v>0</v>
      </c>
      <c r="G62" s="35">
        <v>0</v>
      </c>
      <c r="H62" s="35">
        <v>0</v>
      </c>
      <c r="I62" s="33">
        <v>0</v>
      </c>
      <c r="J62" s="35">
        <v>0</v>
      </c>
      <c r="K62" s="35">
        <v>486000</v>
      </c>
    </row>
    <row r="63" spans="1:12">
      <c r="A63" s="31" t="s">
        <v>83</v>
      </c>
      <c r="B63" s="32" t="s">
        <v>773</v>
      </c>
      <c r="C63" s="33">
        <f>SUM(C64:C68)</f>
        <v>80000</v>
      </c>
      <c r="D63" s="33">
        <f>SUM(E63,-C63)</f>
        <v>79958</v>
      </c>
      <c r="E63" s="33">
        <v>159958</v>
      </c>
      <c r="F63" s="33">
        <f>SUM(G63:H63)</f>
        <v>386487</v>
      </c>
      <c r="G63" s="275">
        <v>193184</v>
      </c>
      <c r="H63" s="275">
        <v>193303</v>
      </c>
      <c r="I63" s="33">
        <v>778860</v>
      </c>
      <c r="J63" s="275">
        <f>SUM(I63)</f>
        <v>778860</v>
      </c>
      <c r="K63" s="33">
        <f>SUM(E63,G63,H63,J63)</f>
        <v>1325305</v>
      </c>
    </row>
    <row r="64" spans="1:12" ht="15">
      <c r="A64" s="48"/>
      <c r="B64" s="49" t="s">
        <v>774</v>
      </c>
      <c r="C64" s="50">
        <v>60000</v>
      </c>
      <c r="D64" s="168">
        <v>0</v>
      </c>
      <c r="E64" s="50">
        <v>0</v>
      </c>
      <c r="F64" s="172">
        <v>0</v>
      </c>
      <c r="G64" s="50">
        <v>0</v>
      </c>
      <c r="H64" s="50">
        <v>0</v>
      </c>
      <c r="I64" s="168"/>
      <c r="J64" s="50"/>
      <c r="K64" s="50"/>
    </row>
    <row r="65" spans="1:12" ht="15">
      <c r="A65" s="48"/>
      <c r="B65" s="39" t="s">
        <v>775</v>
      </c>
      <c r="C65" s="50">
        <v>0</v>
      </c>
      <c r="D65" s="168">
        <v>0</v>
      </c>
      <c r="E65" s="50">
        <v>0</v>
      </c>
      <c r="F65" s="172">
        <v>0</v>
      </c>
      <c r="G65" s="50">
        <v>0</v>
      </c>
      <c r="H65" s="50">
        <v>0</v>
      </c>
      <c r="I65" s="168"/>
      <c r="J65" s="50"/>
      <c r="K65" s="50"/>
      <c r="L65" s="202"/>
    </row>
    <row r="66" spans="1:12" ht="15">
      <c r="A66" s="48"/>
      <c r="B66" s="39" t="s">
        <v>776</v>
      </c>
      <c r="C66" s="50">
        <v>0</v>
      </c>
      <c r="D66" s="168">
        <v>0</v>
      </c>
      <c r="E66" s="50">
        <v>0</v>
      </c>
      <c r="F66" s="172">
        <v>0</v>
      </c>
      <c r="G66" s="50">
        <v>0</v>
      </c>
      <c r="H66" s="50">
        <v>0</v>
      </c>
      <c r="I66" s="168"/>
      <c r="J66" s="50"/>
      <c r="K66" s="50"/>
    </row>
    <row r="67" spans="1:12" ht="15">
      <c r="A67" s="48"/>
      <c r="B67" s="39" t="s">
        <v>777</v>
      </c>
      <c r="C67" s="50">
        <v>20000</v>
      </c>
      <c r="D67" s="168">
        <v>0</v>
      </c>
      <c r="E67" s="50">
        <v>0</v>
      </c>
      <c r="F67" s="172">
        <v>0</v>
      </c>
      <c r="G67" s="50">
        <v>0</v>
      </c>
      <c r="H67" s="50">
        <v>0</v>
      </c>
      <c r="I67" s="168"/>
      <c r="J67" s="50"/>
      <c r="K67" s="50"/>
    </row>
    <row r="68" spans="1:12" ht="15.75" thickBot="1">
      <c r="A68" s="51"/>
      <c r="B68" s="52" t="s">
        <v>757</v>
      </c>
      <c r="C68" s="53">
        <v>0</v>
      </c>
      <c r="D68" s="169">
        <v>0</v>
      </c>
      <c r="E68" s="53">
        <v>0</v>
      </c>
      <c r="F68" s="407">
        <f>SUM(F63)</f>
        <v>386487</v>
      </c>
      <c r="G68" s="408">
        <f>SUM(G63)</f>
        <v>193184</v>
      </c>
      <c r="H68" s="408">
        <f>SUM(H63)</f>
        <v>193303</v>
      </c>
      <c r="I68" s="409">
        <f>SUM(I63)</f>
        <v>778860</v>
      </c>
      <c r="J68" s="408">
        <f>SUM(J63)</f>
        <v>778860</v>
      </c>
      <c r="K68" s="53">
        <f>SUM(G68,H68,J68)</f>
        <v>1165347</v>
      </c>
    </row>
    <row r="69" spans="1:12" ht="17.25" thickTop="1" thickBot="1">
      <c r="A69" s="54" t="s">
        <v>86</v>
      </c>
      <c r="B69" s="55" t="s">
        <v>778</v>
      </c>
      <c r="C69" s="402">
        <f>SUM(C60,C63)</f>
        <v>525500</v>
      </c>
      <c r="D69" s="56">
        <f>SUM(D60,D63)</f>
        <v>120458</v>
      </c>
      <c r="E69" s="402">
        <f>SUM(E60,E63)</f>
        <v>645958</v>
      </c>
      <c r="F69" s="260">
        <f>SUM(F63)</f>
        <v>386487</v>
      </c>
      <c r="G69" s="402">
        <f>SUM(G63)</f>
        <v>193184</v>
      </c>
      <c r="H69" s="402">
        <f>SUM(H63)</f>
        <v>193303</v>
      </c>
      <c r="I69" s="56">
        <f>SUM(I63)</f>
        <v>778860</v>
      </c>
      <c r="J69" s="402">
        <f>SUM(J63)</f>
        <v>778860</v>
      </c>
      <c r="K69" s="402">
        <f>SUM(K60,K63)</f>
        <v>1811305</v>
      </c>
      <c r="L69" s="202">
        <f>SUM(E69,G69,H69,J69)</f>
        <v>1811305</v>
      </c>
    </row>
    <row r="70" spans="1:12" ht="17.25" thickTop="1" thickBot="1">
      <c r="A70" s="57" t="s">
        <v>89</v>
      </c>
      <c r="B70" s="58" t="s">
        <v>779</v>
      </c>
      <c r="C70" s="403">
        <f t="shared" ref="C70:H70" si="1">SUM(C59,C69)</f>
        <v>26510660</v>
      </c>
      <c r="D70" s="59">
        <f>SUM(D59,D69)</f>
        <v>2245328</v>
      </c>
      <c r="E70" s="403">
        <f>SUM(E59,E69)</f>
        <v>28755988</v>
      </c>
      <c r="F70" s="261">
        <f>SUM(F59,F69)</f>
        <v>456487</v>
      </c>
      <c r="G70" s="403">
        <f t="shared" si="1"/>
        <v>228184</v>
      </c>
      <c r="H70" s="403">
        <f t="shared" si="1"/>
        <v>228303</v>
      </c>
      <c r="I70" s="59">
        <f>SUM(I59,I69)</f>
        <v>918860</v>
      </c>
      <c r="J70" s="403">
        <f>SUM(J59,J69)</f>
        <v>918860</v>
      </c>
      <c r="K70" s="403">
        <f>SUM(K59,K69)</f>
        <v>30131335</v>
      </c>
      <c r="L70" s="202">
        <f>SUM(E70,G70,H70,J70)</f>
        <v>30131335</v>
      </c>
    </row>
    <row r="71" spans="1:12" ht="33" thickTop="1" thickBot="1">
      <c r="A71" s="57" t="s">
        <v>92</v>
      </c>
      <c r="B71" s="58" t="s">
        <v>780</v>
      </c>
      <c r="C71" s="403">
        <f>SUM(C72:C76)</f>
        <v>5289075</v>
      </c>
      <c r="D71" s="59">
        <f>SUM(E71,-C71)</f>
        <v>14984</v>
      </c>
      <c r="E71" s="403">
        <v>5304059</v>
      </c>
      <c r="F71" s="261">
        <f>SUM(G71:H71)</f>
        <v>100671</v>
      </c>
      <c r="G71" s="403">
        <v>50275</v>
      </c>
      <c r="H71" s="403">
        <v>50396</v>
      </c>
      <c r="I71" s="59">
        <v>180599</v>
      </c>
      <c r="J71" s="403">
        <v>180599</v>
      </c>
      <c r="K71" s="403">
        <f>SUM(E71,G71,H71,J71)</f>
        <v>5585329</v>
      </c>
      <c r="L71" s="202"/>
    </row>
    <row r="72" spans="1:12" ht="14.25" thickTop="1" thickBot="1">
      <c r="A72" s="31" t="s">
        <v>95</v>
      </c>
      <c r="B72" s="34" t="s">
        <v>781</v>
      </c>
      <c r="C72" s="35">
        <v>5132940</v>
      </c>
      <c r="D72" s="170">
        <v>14984</v>
      </c>
      <c r="E72" s="35">
        <v>5304059</v>
      </c>
      <c r="F72" s="33">
        <v>100672</v>
      </c>
      <c r="G72" s="35">
        <v>50275</v>
      </c>
      <c r="H72" s="35">
        <v>50396</v>
      </c>
      <c r="I72" s="33">
        <v>180599</v>
      </c>
      <c r="J72" s="35">
        <v>180599</v>
      </c>
      <c r="K72" s="35">
        <f>SUM(E72,G72,H72,J72)</f>
        <v>5585329</v>
      </c>
    </row>
    <row r="73" spans="1:12" ht="13.5" thickTop="1">
      <c r="A73" s="31" t="s">
        <v>104</v>
      </c>
      <c r="B73" s="34" t="s">
        <v>782</v>
      </c>
      <c r="C73" s="35">
        <v>0</v>
      </c>
      <c r="D73" s="33"/>
      <c r="E73" s="35"/>
      <c r="F73" s="33"/>
      <c r="G73" s="35"/>
      <c r="H73" s="35"/>
      <c r="I73" s="33"/>
      <c r="J73" s="35"/>
      <c r="K73" s="35"/>
    </row>
    <row r="74" spans="1:12">
      <c r="A74" s="31" t="s">
        <v>107</v>
      </c>
      <c r="B74" s="34" t="s">
        <v>783</v>
      </c>
      <c r="C74" s="35">
        <v>0</v>
      </c>
      <c r="D74" s="33"/>
      <c r="E74" s="35"/>
      <c r="F74" s="33"/>
      <c r="G74" s="35"/>
      <c r="H74" s="35"/>
      <c r="I74" s="33"/>
      <c r="J74" s="35"/>
      <c r="K74" s="35"/>
    </row>
    <row r="75" spans="1:12" ht="38.25">
      <c r="A75" s="31" t="s">
        <v>110</v>
      </c>
      <c r="B75" s="34" t="s">
        <v>784</v>
      </c>
      <c r="C75" s="35">
        <v>0</v>
      </c>
      <c r="D75" s="33"/>
      <c r="E75" s="35"/>
      <c r="F75" s="33"/>
      <c r="G75" s="35"/>
      <c r="H75" s="35"/>
      <c r="I75" s="33"/>
      <c r="J75" s="35"/>
      <c r="K75" s="35"/>
    </row>
    <row r="76" spans="1:12">
      <c r="A76" s="31" t="s">
        <v>113</v>
      </c>
      <c r="B76" s="34" t="s">
        <v>785</v>
      </c>
      <c r="C76" s="35">
        <v>156135</v>
      </c>
      <c r="D76" s="33"/>
      <c r="E76" s="35"/>
      <c r="F76" s="33"/>
      <c r="G76" s="35"/>
      <c r="H76" s="35"/>
      <c r="I76" s="33"/>
      <c r="J76" s="35"/>
      <c r="K76" s="35"/>
    </row>
    <row r="77" spans="1:12" s="235" customFormat="1" ht="13.5" thickBot="1">
      <c r="A77" s="60"/>
      <c r="B77" s="240" t="s">
        <v>898</v>
      </c>
      <c r="C77" s="61">
        <v>0</v>
      </c>
      <c r="D77" s="170"/>
      <c r="E77" s="61"/>
      <c r="F77" s="170"/>
      <c r="G77" s="61"/>
      <c r="H77" s="61"/>
      <c r="I77" s="170"/>
      <c r="J77" s="61"/>
      <c r="K77" s="61"/>
    </row>
    <row r="78" spans="1:12" ht="13.5" thickTop="1">
      <c r="A78" s="31" t="s">
        <v>116</v>
      </c>
      <c r="B78" s="32" t="s">
        <v>786</v>
      </c>
      <c r="C78" s="33">
        <f>SUM(C79:C84)</f>
        <v>625000</v>
      </c>
      <c r="D78" s="33">
        <f>SUM(E78,-C78)</f>
        <v>-419010</v>
      </c>
      <c r="E78" s="33">
        <v>205990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f>SUM(E78)</f>
        <v>205990</v>
      </c>
    </row>
    <row r="79" spans="1:12" ht="15">
      <c r="A79" s="31"/>
      <c r="B79" s="39" t="s">
        <v>787</v>
      </c>
      <c r="C79" s="35">
        <v>0</v>
      </c>
      <c r="D79" s="33"/>
      <c r="E79" s="35"/>
      <c r="F79" s="33">
        <v>0</v>
      </c>
      <c r="G79" s="35">
        <v>0</v>
      </c>
      <c r="H79" s="35">
        <v>0</v>
      </c>
      <c r="I79" s="33">
        <v>0</v>
      </c>
      <c r="J79" s="35">
        <v>0</v>
      </c>
      <c r="K79" s="35"/>
    </row>
    <row r="80" spans="1:12" ht="15">
      <c r="A80" s="31"/>
      <c r="B80" s="39" t="s">
        <v>788</v>
      </c>
      <c r="C80" s="35">
        <v>400000</v>
      </c>
      <c r="D80" s="33"/>
      <c r="E80" s="35"/>
      <c r="F80" s="33">
        <v>0</v>
      </c>
      <c r="G80" s="35">
        <v>0</v>
      </c>
      <c r="H80" s="35">
        <v>0</v>
      </c>
      <c r="I80" s="33">
        <v>0</v>
      </c>
      <c r="J80" s="35">
        <v>0</v>
      </c>
      <c r="K80" s="35"/>
    </row>
    <row r="81" spans="1:12" ht="15">
      <c r="A81" s="31"/>
      <c r="B81" s="39" t="s">
        <v>789</v>
      </c>
      <c r="C81" s="35">
        <v>55355</v>
      </c>
      <c r="D81" s="33"/>
      <c r="E81" s="35"/>
      <c r="F81" s="33">
        <v>0</v>
      </c>
      <c r="G81" s="35">
        <v>0</v>
      </c>
      <c r="H81" s="35">
        <v>0</v>
      </c>
      <c r="I81" s="33">
        <v>0</v>
      </c>
      <c r="J81" s="35">
        <v>0</v>
      </c>
      <c r="K81" s="35"/>
    </row>
    <row r="82" spans="1:12" ht="15">
      <c r="A82" s="31"/>
      <c r="B82" s="39" t="s">
        <v>790</v>
      </c>
      <c r="C82" s="35">
        <v>0</v>
      </c>
      <c r="D82" s="33"/>
      <c r="E82" s="35"/>
      <c r="F82" s="33">
        <v>0</v>
      </c>
      <c r="G82" s="35">
        <v>0</v>
      </c>
      <c r="H82" s="35">
        <v>0</v>
      </c>
      <c r="I82" s="33">
        <v>0</v>
      </c>
      <c r="J82" s="35">
        <v>0</v>
      </c>
      <c r="K82" s="35"/>
    </row>
    <row r="83" spans="1:12" ht="15">
      <c r="A83" s="31"/>
      <c r="B83" s="39" t="s">
        <v>791</v>
      </c>
      <c r="C83" s="35">
        <v>0</v>
      </c>
      <c r="D83" s="33"/>
      <c r="E83" s="35"/>
      <c r="F83" s="33">
        <v>0</v>
      </c>
      <c r="G83" s="35">
        <v>0</v>
      </c>
      <c r="H83" s="35">
        <v>0</v>
      </c>
      <c r="I83" s="33">
        <v>0</v>
      </c>
      <c r="J83" s="35">
        <v>0</v>
      </c>
      <c r="K83" s="35"/>
    </row>
    <row r="84" spans="1:12" ht="15">
      <c r="A84" s="31"/>
      <c r="B84" s="39" t="s">
        <v>792</v>
      </c>
      <c r="C84" s="35">
        <v>169645</v>
      </c>
      <c r="D84" s="33"/>
      <c r="E84" s="35"/>
      <c r="F84" s="33">
        <v>0</v>
      </c>
      <c r="G84" s="35">
        <v>0</v>
      </c>
      <c r="H84" s="35">
        <v>0</v>
      </c>
      <c r="I84" s="33">
        <v>0</v>
      </c>
      <c r="J84" s="35">
        <v>0</v>
      </c>
      <c r="K84" s="35"/>
    </row>
    <row r="85" spans="1:12">
      <c r="A85" s="31" t="s">
        <v>119</v>
      </c>
      <c r="B85" s="32" t="s">
        <v>793</v>
      </c>
      <c r="C85" s="33">
        <f>SUM(C86:C95)</f>
        <v>502360</v>
      </c>
      <c r="D85" s="33">
        <f>SUM(E85,-C85)</f>
        <v>-44481</v>
      </c>
      <c r="E85" s="33">
        <v>457879</v>
      </c>
      <c r="F85" s="33">
        <f>SUM(G85:H85)</f>
        <v>1812</v>
      </c>
      <c r="G85" s="275">
        <v>706</v>
      </c>
      <c r="H85" s="275">
        <v>1106</v>
      </c>
      <c r="I85" s="33">
        <v>34322</v>
      </c>
      <c r="J85" s="275">
        <f>SUM(I85)</f>
        <v>34322</v>
      </c>
      <c r="K85" s="33">
        <f>SUM(E85,G85,H85,J85)</f>
        <v>494013</v>
      </c>
    </row>
    <row r="86" spans="1:12" ht="15">
      <c r="A86" s="48"/>
      <c r="B86" s="39" t="s">
        <v>794</v>
      </c>
      <c r="C86" s="35">
        <v>250000</v>
      </c>
      <c r="D86" s="33"/>
      <c r="E86" s="35"/>
      <c r="F86" s="33">
        <v>0</v>
      </c>
      <c r="G86" s="35">
        <v>0</v>
      </c>
      <c r="H86" s="35">
        <v>0</v>
      </c>
      <c r="I86" s="33">
        <v>0</v>
      </c>
      <c r="J86" s="35">
        <v>0</v>
      </c>
      <c r="K86" s="35"/>
    </row>
    <row r="87" spans="1:12" ht="15">
      <c r="A87" s="48"/>
      <c r="B87" s="39" t="s">
        <v>795</v>
      </c>
      <c r="C87" s="35">
        <v>48000</v>
      </c>
      <c r="D87" s="33"/>
      <c r="E87" s="35"/>
      <c r="F87" s="33">
        <v>0</v>
      </c>
      <c r="G87" s="35">
        <v>0</v>
      </c>
      <c r="H87" s="35">
        <v>0</v>
      </c>
      <c r="I87" s="33">
        <v>0</v>
      </c>
      <c r="J87" s="35">
        <v>0</v>
      </c>
      <c r="K87" s="35"/>
    </row>
    <row r="88" spans="1:12" ht="15">
      <c r="A88" s="48"/>
      <c r="B88" s="39" t="s">
        <v>796</v>
      </c>
      <c r="C88" s="35">
        <v>150000</v>
      </c>
      <c r="D88" s="33"/>
      <c r="E88" s="35"/>
      <c r="F88" s="33">
        <v>0</v>
      </c>
      <c r="G88" s="35">
        <v>0</v>
      </c>
      <c r="H88" s="35">
        <v>0</v>
      </c>
      <c r="I88" s="33">
        <v>0</v>
      </c>
      <c r="J88" s="35">
        <v>0</v>
      </c>
      <c r="K88" s="35"/>
    </row>
    <row r="89" spans="1:12" ht="15">
      <c r="A89" s="48"/>
      <c r="B89" s="39" t="s">
        <v>797</v>
      </c>
      <c r="C89" s="35">
        <v>0</v>
      </c>
      <c r="D89" s="33"/>
      <c r="E89" s="35"/>
      <c r="F89" s="33">
        <v>0</v>
      </c>
      <c r="G89" s="35">
        <v>0</v>
      </c>
      <c r="H89" s="35">
        <v>0</v>
      </c>
      <c r="I89" s="33">
        <v>0</v>
      </c>
      <c r="J89" s="35">
        <v>0</v>
      </c>
      <c r="K89" s="35"/>
    </row>
    <row r="90" spans="1:12" ht="15">
      <c r="A90" s="48"/>
      <c r="B90" s="39" t="s">
        <v>798</v>
      </c>
      <c r="C90" s="35">
        <v>12000</v>
      </c>
      <c r="D90" s="33"/>
      <c r="E90" s="35"/>
      <c r="F90" s="33">
        <v>0</v>
      </c>
      <c r="G90" s="35">
        <v>0</v>
      </c>
      <c r="H90" s="35">
        <v>0</v>
      </c>
      <c r="I90" s="33">
        <v>0</v>
      </c>
      <c r="J90" s="35">
        <v>0</v>
      </c>
      <c r="K90" s="35"/>
    </row>
    <row r="91" spans="1:12" ht="15">
      <c r="A91" s="48"/>
      <c r="B91" s="39" t="s">
        <v>799</v>
      </c>
      <c r="C91" s="35">
        <v>15360</v>
      </c>
      <c r="D91" s="33"/>
      <c r="E91" s="35"/>
      <c r="F91" s="33">
        <v>0</v>
      </c>
      <c r="G91" s="35">
        <v>0</v>
      </c>
      <c r="H91" s="35">
        <v>0</v>
      </c>
      <c r="I91" s="33">
        <v>0</v>
      </c>
      <c r="J91" s="35">
        <v>0</v>
      </c>
      <c r="K91" s="35"/>
    </row>
    <row r="92" spans="1:12" ht="15">
      <c r="A92" s="48"/>
      <c r="B92" s="39" t="s">
        <v>800</v>
      </c>
      <c r="C92" s="35">
        <v>0</v>
      </c>
      <c r="D92" s="33"/>
      <c r="E92" s="35"/>
      <c r="F92" s="33">
        <v>0</v>
      </c>
      <c r="G92" s="35">
        <v>0</v>
      </c>
      <c r="H92" s="35">
        <v>0</v>
      </c>
      <c r="I92" s="33">
        <v>0</v>
      </c>
      <c r="J92" s="35">
        <v>0</v>
      </c>
      <c r="K92" s="35"/>
    </row>
    <row r="93" spans="1:12" ht="15">
      <c r="A93" s="48"/>
      <c r="B93" s="39" t="s">
        <v>801</v>
      </c>
      <c r="C93" s="35">
        <v>18000</v>
      </c>
      <c r="D93" s="33"/>
      <c r="E93" s="35"/>
      <c r="F93" s="33">
        <v>0</v>
      </c>
      <c r="G93" s="35">
        <v>0</v>
      </c>
      <c r="H93" s="35">
        <v>0</v>
      </c>
      <c r="I93" s="33">
        <v>0</v>
      </c>
      <c r="J93" s="35">
        <v>0</v>
      </c>
      <c r="K93" s="35"/>
    </row>
    <row r="94" spans="1:12" ht="15">
      <c r="A94" s="48"/>
      <c r="B94" s="39" t="s">
        <v>802</v>
      </c>
      <c r="C94" s="35">
        <v>3000</v>
      </c>
      <c r="D94" s="33"/>
      <c r="E94" s="35"/>
      <c r="F94" s="33">
        <v>0</v>
      </c>
      <c r="G94" s="35">
        <v>0</v>
      </c>
      <c r="H94" s="35">
        <v>0</v>
      </c>
      <c r="I94" s="33">
        <v>0</v>
      </c>
      <c r="J94" s="35">
        <v>0</v>
      </c>
      <c r="K94" s="35"/>
    </row>
    <row r="95" spans="1:12" ht="13.5" thickBot="1">
      <c r="A95" s="48"/>
      <c r="B95" s="34" t="s">
        <v>803</v>
      </c>
      <c r="C95" s="35">
        <v>6000</v>
      </c>
      <c r="D95" s="33"/>
      <c r="E95" s="35"/>
      <c r="F95" s="33">
        <v>0</v>
      </c>
      <c r="G95" s="35">
        <v>0</v>
      </c>
      <c r="H95" s="35">
        <v>0</v>
      </c>
      <c r="I95" s="33">
        <v>0</v>
      </c>
      <c r="J95" s="35">
        <v>0</v>
      </c>
      <c r="K95" s="35"/>
    </row>
    <row r="96" spans="1:12" ht="16.5" thickTop="1" thickBot="1">
      <c r="A96" s="43" t="s">
        <v>125</v>
      </c>
      <c r="B96" s="44" t="s">
        <v>804</v>
      </c>
      <c r="C96" s="283">
        <f>SUM(C78,C85)</f>
        <v>1127360</v>
      </c>
      <c r="D96" s="45">
        <f>SUM(D78,D85)</f>
        <v>-463491</v>
      </c>
      <c r="E96" s="283">
        <f>SUM(E78,E85)</f>
        <v>663869</v>
      </c>
      <c r="F96" s="259">
        <f>SUM(F85)</f>
        <v>1812</v>
      </c>
      <c r="G96" s="283">
        <f>SUM(G85)</f>
        <v>706</v>
      </c>
      <c r="H96" s="283">
        <f>SUM(H85)</f>
        <v>1106</v>
      </c>
      <c r="I96" s="45">
        <f>SUM(I85)</f>
        <v>34322</v>
      </c>
      <c r="J96" s="283">
        <f>SUM(J85)</f>
        <v>34322</v>
      </c>
      <c r="K96" s="283">
        <f>SUM(K78,K85)</f>
        <v>700003</v>
      </c>
      <c r="L96" s="202">
        <f>SUM(E96,G96,H96,J96)</f>
        <v>700003</v>
      </c>
    </row>
    <row r="97" spans="1:11" ht="13.5" thickTop="1">
      <c r="A97" s="31" t="s">
        <v>128</v>
      </c>
      <c r="B97" s="62" t="s">
        <v>805</v>
      </c>
      <c r="C97" s="33">
        <f>SUM(C98:C106)</f>
        <v>611090</v>
      </c>
      <c r="D97" s="33">
        <f>SUM(E97,-C97)</f>
        <v>-25367</v>
      </c>
      <c r="E97" s="33">
        <v>585723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f>SUM(E97)</f>
        <v>585723</v>
      </c>
    </row>
    <row r="98" spans="1:11" ht="15">
      <c r="A98" s="31"/>
      <c r="B98" s="39" t="s">
        <v>806</v>
      </c>
      <c r="C98" s="35">
        <v>82800</v>
      </c>
      <c r="D98" s="33"/>
      <c r="E98" s="35"/>
      <c r="F98" s="33">
        <v>0</v>
      </c>
      <c r="G98" s="35">
        <v>0</v>
      </c>
      <c r="H98" s="35">
        <v>0</v>
      </c>
      <c r="I98" s="33">
        <v>0</v>
      </c>
      <c r="J98" s="35">
        <v>0</v>
      </c>
      <c r="K98" s="35"/>
    </row>
    <row r="99" spans="1:11" ht="15">
      <c r="A99" s="31"/>
      <c r="B99" s="39" t="s">
        <v>807</v>
      </c>
      <c r="C99" s="35">
        <v>28335</v>
      </c>
      <c r="D99" s="33"/>
      <c r="E99" s="35"/>
      <c r="F99" s="33">
        <v>0</v>
      </c>
      <c r="G99" s="35">
        <v>0</v>
      </c>
      <c r="H99" s="35">
        <v>0</v>
      </c>
      <c r="I99" s="33">
        <v>0</v>
      </c>
      <c r="J99" s="35">
        <v>0</v>
      </c>
      <c r="K99" s="35"/>
    </row>
    <row r="100" spans="1:11">
      <c r="A100" s="31"/>
      <c r="B100" s="34" t="s">
        <v>808</v>
      </c>
      <c r="C100" s="35">
        <v>55955</v>
      </c>
      <c r="D100" s="33"/>
      <c r="E100" s="35"/>
      <c r="F100" s="33">
        <v>0</v>
      </c>
      <c r="G100" s="35">
        <v>0</v>
      </c>
      <c r="H100" s="35">
        <v>0</v>
      </c>
      <c r="I100" s="33">
        <v>0</v>
      </c>
      <c r="J100" s="35">
        <v>0</v>
      </c>
      <c r="K100" s="35"/>
    </row>
    <row r="101" spans="1:11">
      <c r="A101" s="31"/>
      <c r="B101" s="63" t="s">
        <v>809</v>
      </c>
      <c r="C101" s="35">
        <v>95000</v>
      </c>
      <c r="D101" s="33"/>
      <c r="E101" s="35"/>
      <c r="F101" s="33">
        <v>0</v>
      </c>
      <c r="G101" s="35">
        <v>0</v>
      </c>
      <c r="H101" s="35">
        <v>0</v>
      </c>
      <c r="I101" s="33">
        <v>0</v>
      </c>
      <c r="J101" s="35">
        <v>0</v>
      </c>
      <c r="K101" s="35"/>
    </row>
    <row r="102" spans="1:11" ht="15">
      <c r="A102" s="31"/>
      <c r="B102" s="39" t="s">
        <v>810</v>
      </c>
      <c r="C102" s="64">
        <v>25000</v>
      </c>
      <c r="D102" s="171"/>
      <c r="E102" s="64"/>
      <c r="F102" s="171">
        <v>0</v>
      </c>
      <c r="G102" s="64">
        <v>0</v>
      </c>
      <c r="H102" s="64">
        <v>0</v>
      </c>
      <c r="I102" s="171">
        <v>0</v>
      </c>
      <c r="J102" s="64">
        <v>0</v>
      </c>
      <c r="K102" s="64"/>
    </row>
    <row r="103" spans="1:11" ht="15">
      <c r="A103" s="31"/>
      <c r="B103" s="39" t="s">
        <v>811</v>
      </c>
      <c r="C103" s="35">
        <v>200000</v>
      </c>
      <c r="D103" s="33"/>
      <c r="E103" s="35"/>
      <c r="F103" s="33">
        <v>0</v>
      </c>
      <c r="G103" s="35">
        <v>0</v>
      </c>
      <c r="H103" s="35">
        <v>0</v>
      </c>
      <c r="I103" s="33">
        <v>0</v>
      </c>
      <c r="J103" s="35">
        <v>0</v>
      </c>
      <c r="K103" s="35"/>
    </row>
    <row r="104" spans="1:11" ht="15">
      <c r="A104" s="31"/>
      <c r="B104" s="65" t="s">
        <v>812</v>
      </c>
      <c r="C104" s="35">
        <v>70000</v>
      </c>
      <c r="D104" s="33"/>
      <c r="E104" s="35"/>
      <c r="F104" s="33">
        <v>0</v>
      </c>
      <c r="G104" s="35">
        <v>0</v>
      </c>
      <c r="H104" s="35">
        <v>0</v>
      </c>
      <c r="I104" s="33">
        <v>0</v>
      </c>
      <c r="J104" s="35">
        <v>0</v>
      </c>
      <c r="K104" s="35"/>
    </row>
    <row r="105" spans="1:11" ht="15">
      <c r="A105" s="31"/>
      <c r="B105" s="40" t="s">
        <v>813</v>
      </c>
      <c r="C105" s="35">
        <v>39000</v>
      </c>
      <c r="D105" s="33"/>
      <c r="E105" s="35"/>
      <c r="F105" s="33">
        <v>0</v>
      </c>
      <c r="G105" s="35">
        <v>0</v>
      </c>
      <c r="H105" s="35">
        <v>0</v>
      </c>
      <c r="I105" s="33">
        <v>0</v>
      </c>
      <c r="J105" s="35">
        <v>0</v>
      </c>
      <c r="K105" s="35"/>
    </row>
    <row r="106" spans="1:11" ht="15">
      <c r="A106" s="31"/>
      <c r="B106" s="39" t="s">
        <v>792</v>
      </c>
      <c r="C106" s="35">
        <v>15000</v>
      </c>
      <c r="D106" s="33"/>
      <c r="E106" s="35"/>
      <c r="F106" s="33">
        <v>0</v>
      </c>
      <c r="G106" s="35">
        <v>0</v>
      </c>
      <c r="H106" s="35">
        <v>0</v>
      </c>
      <c r="I106" s="33">
        <v>0</v>
      </c>
      <c r="J106" s="35">
        <v>0</v>
      </c>
      <c r="K106" s="35"/>
    </row>
    <row r="107" spans="1:11">
      <c r="A107" s="31" t="s">
        <v>131</v>
      </c>
      <c r="B107" s="32" t="s">
        <v>814</v>
      </c>
      <c r="C107" s="33">
        <f>SUM(C108:C109)</f>
        <v>236000</v>
      </c>
      <c r="D107" s="33">
        <f>SUM(E107,-C107)</f>
        <v>-20041</v>
      </c>
      <c r="E107" s="33">
        <v>215959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f>SUM(E107)</f>
        <v>215959</v>
      </c>
    </row>
    <row r="108" spans="1:11" ht="15">
      <c r="A108" s="31"/>
      <c r="B108" s="66" t="s">
        <v>815</v>
      </c>
      <c r="C108" s="35">
        <v>185000</v>
      </c>
      <c r="D108" s="33"/>
      <c r="E108" s="35"/>
      <c r="F108" s="33">
        <v>0</v>
      </c>
      <c r="G108" s="35">
        <v>0</v>
      </c>
      <c r="H108" s="35">
        <v>0</v>
      </c>
      <c r="I108" s="33">
        <v>0</v>
      </c>
      <c r="J108" s="35">
        <v>0</v>
      </c>
      <c r="K108" s="35"/>
    </row>
    <row r="109" spans="1:11" ht="15.75" thickBot="1">
      <c r="A109" s="31"/>
      <c r="B109" s="67" t="s">
        <v>816</v>
      </c>
      <c r="C109" s="61">
        <v>51000</v>
      </c>
      <c r="D109" s="170"/>
      <c r="E109" s="61"/>
      <c r="F109" s="170">
        <v>0</v>
      </c>
      <c r="G109" s="61">
        <v>0</v>
      </c>
      <c r="H109" s="61">
        <v>0</v>
      </c>
      <c r="I109" s="170">
        <v>0</v>
      </c>
      <c r="J109" s="61">
        <v>0</v>
      </c>
      <c r="K109" s="61"/>
    </row>
    <row r="110" spans="1:11" ht="16.5" thickTop="1" thickBot="1">
      <c r="A110" s="43" t="s">
        <v>134</v>
      </c>
      <c r="B110" s="44" t="s">
        <v>817</v>
      </c>
      <c r="C110" s="283">
        <f>SUM(C97,C107)</f>
        <v>847090</v>
      </c>
      <c r="D110" s="45">
        <f>SUM(D97,D107)</f>
        <v>-45408</v>
      </c>
      <c r="E110" s="283">
        <f>SUM(E97,E107)</f>
        <v>801682</v>
      </c>
      <c r="F110" s="259">
        <v>0</v>
      </c>
      <c r="G110" s="283">
        <v>0</v>
      </c>
      <c r="H110" s="283">
        <v>0</v>
      </c>
      <c r="I110" s="45">
        <v>0</v>
      </c>
      <c r="J110" s="283">
        <v>0</v>
      </c>
      <c r="K110" s="283">
        <f>SUM(K97,K107)</f>
        <v>801682</v>
      </c>
    </row>
    <row r="111" spans="1:11" ht="13.5" thickTop="1">
      <c r="A111" s="31" t="s">
        <v>137</v>
      </c>
      <c r="B111" s="62" t="s">
        <v>818</v>
      </c>
      <c r="C111" s="33">
        <f>SUM(C112:C114)</f>
        <v>615000</v>
      </c>
      <c r="D111" s="33">
        <f>SUM(E111,-C111)</f>
        <v>-2261</v>
      </c>
      <c r="E111" s="33">
        <v>612739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f>SUM(E111)</f>
        <v>612739</v>
      </c>
    </row>
    <row r="112" spans="1:11" ht="15">
      <c r="A112" s="31"/>
      <c r="B112" s="39" t="s">
        <v>819</v>
      </c>
      <c r="C112" s="35">
        <v>265000</v>
      </c>
      <c r="D112" s="33"/>
      <c r="E112" s="35"/>
      <c r="F112" s="33">
        <v>0</v>
      </c>
      <c r="G112" s="35">
        <v>0</v>
      </c>
      <c r="H112" s="35">
        <v>0</v>
      </c>
      <c r="I112" s="33">
        <v>0</v>
      </c>
      <c r="J112" s="35">
        <v>0</v>
      </c>
      <c r="K112" s="35"/>
    </row>
    <row r="113" spans="1:11" ht="15">
      <c r="A113" s="31"/>
      <c r="B113" s="39" t="s">
        <v>820</v>
      </c>
      <c r="C113" s="35">
        <v>320000</v>
      </c>
      <c r="D113" s="33"/>
      <c r="E113" s="35"/>
      <c r="F113" s="33">
        <v>0</v>
      </c>
      <c r="G113" s="35">
        <v>0</v>
      </c>
      <c r="H113" s="35">
        <v>0</v>
      </c>
      <c r="I113" s="33">
        <v>0</v>
      </c>
      <c r="J113" s="35">
        <v>0</v>
      </c>
      <c r="K113" s="35"/>
    </row>
    <row r="114" spans="1:11" ht="15">
      <c r="A114" s="31"/>
      <c r="B114" s="39" t="s">
        <v>821</v>
      </c>
      <c r="C114" s="35">
        <v>30000</v>
      </c>
      <c r="D114" s="33"/>
      <c r="E114" s="35"/>
      <c r="F114" s="33">
        <v>0</v>
      </c>
      <c r="G114" s="35">
        <v>0</v>
      </c>
      <c r="H114" s="35">
        <v>0</v>
      </c>
      <c r="I114" s="33">
        <v>0</v>
      </c>
      <c r="J114" s="35">
        <v>0</v>
      </c>
      <c r="K114" s="35"/>
    </row>
    <row r="115" spans="1:11">
      <c r="A115" s="31" t="s">
        <v>143</v>
      </c>
      <c r="B115" s="32" t="s">
        <v>822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</row>
    <row r="116" spans="1:11">
      <c r="A116" s="31" t="s">
        <v>149</v>
      </c>
      <c r="B116" s="32" t="s">
        <v>823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</row>
    <row r="117" spans="1:11">
      <c r="A117" s="31" t="s">
        <v>152</v>
      </c>
      <c r="B117" s="32" t="s">
        <v>824</v>
      </c>
      <c r="C117" s="33">
        <f>SUM(C118)</f>
        <v>0</v>
      </c>
      <c r="D117" s="33">
        <v>0</v>
      </c>
      <c r="E117" s="33">
        <f>SUM(E118)</f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f>SUM(K118)</f>
        <v>0</v>
      </c>
    </row>
    <row r="118" spans="1:11" ht="15">
      <c r="A118" s="31" t="s">
        <v>155</v>
      </c>
      <c r="B118" s="39" t="s">
        <v>825</v>
      </c>
      <c r="C118" s="35">
        <v>0</v>
      </c>
      <c r="D118" s="33">
        <v>0</v>
      </c>
      <c r="E118" s="35">
        <v>0</v>
      </c>
      <c r="F118" s="33">
        <v>0</v>
      </c>
      <c r="G118" s="35">
        <v>0</v>
      </c>
      <c r="H118" s="35">
        <v>0</v>
      </c>
      <c r="I118" s="33">
        <v>0</v>
      </c>
      <c r="J118" s="35">
        <v>0</v>
      </c>
      <c r="K118" s="35">
        <v>0</v>
      </c>
    </row>
    <row r="119" spans="1:11">
      <c r="A119" s="31" t="s">
        <v>158</v>
      </c>
      <c r="B119" s="32" t="s">
        <v>826</v>
      </c>
      <c r="C119" s="33">
        <f>SUM(C120:C125)</f>
        <v>494200</v>
      </c>
      <c r="D119" s="33">
        <f>SUM(E119,-C119)</f>
        <v>118500</v>
      </c>
      <c r="E119" s="33">
        <v>612700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f>SUM(E119)</f>
        <v>612700</v>
      </c>
    </row>
    <row r="120" spans="1:11" ht="15">
      <c r="A120" s="31"/>
      <c r="B120" s="39" t="s">
        <v>827</v>
      </c>
      <c r="C120" s="35">
        <v>363000</v>
      </c>
      <c r="D120" s="33"/>
      <c r="E120" s="35"/>
      <c r="F120" s="33">
        <v>0</v>
      </c>
      <c r="G120" s="35">
        <v>0</v>
      </c>
      <c r="H120" s="35">
        <v>0</v>
      </c>
      <c r="I120" s="33">
        <v>0</v>
      </c>
      <c r="J120" s="35">
        <v>0</v>
      </c>
      <c r="K120" s="35"/>
    </row>
    <row r="121" spans="1:11" ht="15">
      <c r="A121" s="31"/>
      <c r="B121" s="39" t="s">
        <v>828</v>
      </c>
      <c r="C121" s="35">
        <v>62400</v>
      </c>
      <c r="D121" s="33"/>
      <c r="E121" s="35"/>
      <c r="F121" s="33">
        <v>0</v>
      </c>
      <c r="G121" s="35">
        <v>0</v>
      </c>
      <c r="H121" s="35">
        <v>0</v>
      </c>
      <c r="I121" s="33">
        <v>0</v>
      </c>
      <c r="J121" s="35">
        <v>0</v>
      </c>
      <c r="K121" s="35"/>
    </row>
    <row r="122" spans="1:11" ht="15">
      <c r="A122" s="31"/>
      <c r="B122" s="39" t="s">
        <v>829</v>
      </c>
      <c r="C122" s="35">
        <v>33800</v>
      </c>
      <c r="D122" s="33"/>
      <c r="E122" s="35"/>
      <c r="F122" s="33">
        <v>0</v>
      </c>
      <c r="G122" s="35">
        <v>0</v>
      </c>
      <c r="H122" s="35">
        <v>0</v>
      </c>
      <c r="I122" s="33">
        <v>0</v>
      </c>
      <c r="J122" s="35">
        <v>0</v>
      </c>
      <c r="K122" s="35"/>
    </row>
    <row r="123" spans="1:11" ht="15">
      <c r="A123" s="31"/>
      <c r="B123" s="39" t="s">
        <v>830</v>
      </c>
      <c r="C123" s="35">
        <v>0</v>
      </c>
      <c r="D123" s="33"/>
      <c r="E123" s="35"/>
      <c r="F123" s="33">
        <v>0</v>
      </c>
      <c r="G123" s="35">
        <v>0</v>
      </c>
      <c r="H123" s="35">
        <v>0</v>
      </c>
      <c r="I123" s="33">
        <v>0</v>
      </c>
      <c r="J123" s="35">
        <v>0</v>
      </c>
      <c r="K123" s="35"/>
    </row>
    <row r="124" spans="1:11" ht="15">
      <c r="A124" s="31"/>
      <c r="B124" s="40" t="s">
        <v>831</v>
      </c>
      <c r="C124" s="35">
        <v>35000</v>
      </c>
      <c r="D124" s="33"/>
      <c r="E124" s="35"/>
      <c r="F124" s="33">
        <v>0</v>
      </c>
      <c r="G124" s="35">
        <v>0</v>
      </c>
      <c r="H124" s="35">
        <v>0</v>
      </c>
      <c r="I124" s="33">
        <v>0</v>
      </c>
      <c r="J124" s="35">
        <v>0</v>
      </c>
      <c r="K124" s="35"/>
    </row>
    <row r="125" spans="1:11" ht="15">
      <c r="A125" s="31"/>
      <c r="B125" s="39" t="s">
        <v>832</v>
      </c>
      <c r="C125" s="35">
        <v>0</v>
      </c>
      <c r="D125" s="33"/>
      <c r="E125" s="35"/>
      <c r="F125" s="33"/>
      <c r="G125" s="35"/>
      <c r="H125" s="35">
        <v>0</v>
      </c>
      <c r="I125" s="33">
        <v>0</v>
      </c>
      <c r="J125" s="35">
        <v>0</v>
      </c>
      <c r="K125" s="35"/>
    </row>
    <row r="126" spans="1:11">
      <c r="A126" s="31" t="s">
        <v>161</v>
      </c>
      <c r="B126" s="32" t="s">
        <v>833</v>
      </c>
      <c r="C126" s="68">
        <f>SUM(C127:C134)</f>
        <v>508415</v>
      </c>
      <c r="D126" s="68">
        <f>SUM(E126,-C126)</f>
        <v>-233156</v>
      </c>
      <c r="E126" s="68">
        <v>275259</v>
      </c>
      <c r="F126" s="68">
        <v>0</v>
      </c>
      <c r="G126" s="68">
        <v>0</v>
      </c>
      <c r="H126" s="68"/>
      <c r="I126" s="68">
        <v>0</v>
      </c>
      <c r="J126" s="68">
        <v>0</v>
      </c>
      <c r="K126" s="68">
        <f>SUM(E126)</f>
        <v>275259</v>
      </c>
    </row>
    <row r="127" spans="1:11" ht="15">
      <c r="A127" s="31"/>
      <c r="B127" s="39" t="s">
        <v>834</v>
      </c>
      <c r="C127" s="69">
        <v>8000</v>
      </c>
      <c r="D127" s="172"/>
      <c r="E127" s="69"/>
      <c r="F127" s="172">
        <v>0</v>
      </c>
      <c r="G127" s="69">
        <v>0</v>
      </c>
      <c r="H127" s="69">
        <v>0</v>
      </c>
      <c r="I127" s="172">
        <v>0</v>
      </c>
      <c r="J127" s="69">
        <v>0</v>
      </c>
      <c r="K127" s="69"/>
    </row>
    <row r="128" spans="1:11" ht="15">
      <c r="A128" s="31"/>
      <c r="B128" s="39" t="s">
        <v>835</v>
      </c>
      <c r="C128" s="69">
        <v>80000</v>
      </c>
      <c r="D128" s="172">
        <v>0</v>
      </c>
      <c r="E128" s="69">
        <v>0</v>
      </c>
      <c r="F128" s="172">
        <v>0</v>
      </c>
      <c r="G128" s="69">
        <v>0</v>
      </c>
      <c r="H128" s="69">
        <v>0</v>
      </c>
      <c r="I128" s="172">
        <v>0</v>
      </c>
      <c r="J128" s="69">
        <v>0</v>
      </c>
      <c r="K128" s="69"/>
    </row>
    <row r="129" spans="1:12" ht="15">
      <c r="A129" s="31"/>
      <c r="B129" s="39" t="s">
        <v>836</v>
      </c>
      <c r="C129" s="69">
        <v>250000</v>
      </c>
      <c r="D129" s="172">
        <v>0</v>
      </c>
      <c r="E129" s="69">
        <v>0</v>
      </c>
      <c r="F129" s="172">
        <v>0</v>
      </c>
      <c r="G129" s="69">
        <v>0</v>
      </c>
      <c r="H129" s="69">
        <v>0</v>
      </c>
      <c r="I129" s="172">
        <v>0</v>
      </c>
      <c r="J129" s="69">
        <v>0</v>
      </c>
      <c r="K129" s="69"/>
    </row>
    <row r="130" spans="1:12" ht="15">
      <c r="A130" s="31"/>
      <c r="B130" s="70" t="s">
        <v>837</v>
      </c>
      <c r="C130" s="69">
        <v>55000</v>
      </c>
      <c r="D130" s="172">
        <v>0</v>
      </c>
      <c r="E130" s="69">
        <v>0</v>
      </c>
      <c r="F130" s="172">
        <v>0</v>
      </c>
      <c r="G130" s="69">
        <v>0</v>
      </c>
      <c r="H130" s="69">
        <v>0</v>
      </c>
      <c r="I130" s="172">
        <v>0</v>
      </c>
      <c r="J130" s="69">
        <v>0</v>
      </c>
      <c r="K130" s="69"/>
    </row>
    <row r="131" spans="1:12" ht="15">
      <c r="A131" s="31"/>
      <c r="B131" s="49" t="s">
        <v>838</v>
      </c>
      <c r="C131" s="69">
        <v>77300</v>
      </c>
      <c r="D131" s="172">
        <v>0</v>
      </c>
      <c r="E131" s="69">
        <v>0</v>
      </c>
      <c r="F131" s="172">
        <v>0</v>
      </c>
      <c r="G131" s="69">
        <v>0</v>
      </c>
      <c r="H131" s="69">
        <v>0</v>
      </c>
      <c r="I131" s="172">
        <v>0</v>
      </c>
      <c r="J131" s="69">
        <v>0</v>
      </c>
      <c r="K131" s="69"/>
    </row>
    <row r="132" spans="1:12" ht="15">
      <c r="A132" s="31"/>
      <c r="B132" s="39" t="s">
        <v>839</v>
      </c>
      <c r="C132" s="69">
        <v>3925</v>
      </c>
      <c r="D132" s="172">
        <v>0</v>
      </c>
      <c r="E132" s="69">
        <v>0</v>
      </c>
      <c r="F132" s="172">
        <v>0</v>
      </c>
      <c r="G132" s="69">
        <v>0</v>
      </c>
      <c r="H132" s="69">
        <v>0</v>
      </c>
      <c r="I132" s="172">
        <v>0</v>
      </c>
      <c r="J132" s="69">
        <v>0</v>
      </c>
      <c r="K132" s="69"/>
    </row>
    <row r="133" spans="1:12" ht="15">
      <c r="A133" s="31"/>
      <c r="B133" s="63" t="s">
        <v>840</v>
      </c>
      <c r="C133" s="69">
        <v>5000</v>
      </c>
      <c r="D133" s="172">
        <v>0</v>
      </c>
      <c r="E133" s="69">
        <v>0</v>
      </c>
      <c r="F133" s="172">
        <v>0</v>
      </c>
      <c r="G133" s="69">
        <v>0</v>
      </c>
      <c r="H133" s="69">
        <v>0</v>
      </c>
      <c r="I133" s="172">
        <v>0</v>
      </c>
      <c r="J133" s="69">
        <v>0</v>
      </c>
      <c r="K133" s="69"/>
    </row>
    <row r="134" spans="1:12" ht="15.75" thickBot="1">
      <c r="A134" s="31"/>
      <c r="B134" s="71" t="s">
        <v>841</v>
      </c>
      <c r="C134" s="72">
        <v>29190</v>
      </c>
      <c r="D134" s="173">
        <v>0</v>
      </c>
      <c r="E134" s="72">
        <v>0</v>
      </c>
      <c r="F134" s="173">
        <v>0</v>
      </c>
      <c r="G134" s="72">
        <v>0</v>
      </c>
      <c r="H134" s="72">
        <v>0</v>
      </c>
      <c r="I134" s="173">
        <v>0</v>
      </c>
      <c r="J134" s="72">
        <v>0</v>
      </c>
      <c r="K134" s="72">
        <v>29190</v>
      </c>
    </row>
    <row r="135" spans="1:12" ht="31.5" thickTop="1" thickBot="1">
      <c r="A135" s="43" t="s">
        <v>167</v>
      </c>
      <c r="B135" s="44" t="s">
        <v>842</v>
      </c>
      <c r="C135" s="404">
        <f>SUM(C111,C119,C126)</f>
        <v>1617615</v>
      </c>
      <c r="D135" s="73">
        <f>SUM(D111,D119,D126)</f>
        <v>-116917</v>
      </c>
      <c r="E135" s="404">
        <f>SUM(E111,E119,E126)</f>
        <v>1500698</v>
      </c>
      <c r="F135" s="73">
        <v>0</v>
      </c>
      <c r="G135" s="404">
        <v>0</v>
      </c>
      <c r="H135" s="404">
        <v>0</v>
      </c>
      <c r="I135" s="73">
        <v>0</v>
      </c>
      <c r="J135" s="404">
        <v>0</v>
      </c>
      <c r="K135" s="404">
        <f>SUM(K111,K119,K126)</f>
        <v>1500698</v>
      </c>
    </row>
    <row r="136" spans="1:12" ht="15.75" thickTop="1">
      <c r="A136" s="31" t="s">
        <v>170</v>
      </c>
      <c r="B136" s="32" t="s">
        <v>843</v>
      </c>
      <c r="C136" s="74">
        <f>SUM(C137:C140)</f>
        <v>220000</v>
      </c>
      <c r="D136" s="74">
        <f>SUM(E136,-C136)</f>
        <v>-63265</v>
      </c>
      <c r="E136" s="74">
        <v>156735</v>
      </c>
      <c r="F136" s="262">
        <v>0</v>
      </c>
      <c r="G136" s="74">
        <v>0</v>
      </c>
      <c r="H136" s="74">
        <v>0</v>
      </c>
      <c r="I136" s="74">
        <v>4090</v>
      </c>
      <c r="J136" s="282">
        <f>SUM(I136)</f>
        <v>4090</v>
      </c>
      <c r="K136" s="74">
        <f>SUM(E136,J136)</f>
        <v>160825</v>
      </c>
    </row>
    <row r="137" spans="1:12">
      <c r="A137" s="31"/>
      <c r="B137" s="34" t="s">
        <v>933</v>
      </c>
      <c r="C137" s="75">
        <v>0</v>
      </c>
      <c r="D137" s="87">
        <v>0</v>
      </c>
      <c r="E137" s="75">
        <v>0</v>
      </c>
      <c r="F137" s="263">
        <v>0</v>
      </c>
      <c r="G137" s="75">
        <v>0</v>
      </c>
      <c r="H137" s="75">
        <v>0</v>
      </c>
      <c r="I137" s="87">
        <v>0</v>
      </c>
      <c r="J137" s="75">
        <v>0</v>
      </c>
      <c r="K137" s="75"/>
    </row>
    <row r="138" spans="1:12">
      <c r="A138" s="31"/>
      <c r="B138" s="38" t="s">
        <v>934</v>
      </c>
      <c r="C138" s="75">
        <v>45000</v>
      </c>
      <c r="D138" s="87">
        <v>0</v>
      </c>
      <c r="E138" s="75">
        <v>0</v>
      </c>
      <c r="F138" s="263">
        <v>0</v>
      </c>
      <c r="G138" s="75">
        <v>0</v>
      </c>
      <c r="H138" s="75">
        <v>0</v>
      </c>
      <c r="I138" s="87">
        <v>0</v>
      </c>
      <c r="J138" s="75">
        <v>0</v>
      </c>
      <c r="K138" s="75"/>
    </row>
    <row r="139" spans="1:12">
      <c r="A139" s="31"/>
      <c r="B139" s="34" t="s">
        <v>935</v>
      </c>
      <c r="C139" s="75">
        <v>165000</v>
      </c>
      <c r="D139" s="87">
        <v>0</v>
      </c>
      <c r="E139" s="75">
        <v>0</v>
      </c>
      <c r="F139" s="263">
        <v>0</v>
      </c>
      <c r="G139" s="75">
        <v>0</v>
      </c>
      <c r="H139" s="75">
        <v>0</v>
      </c>
      <c r="I139" s="87">
        <v>0</v>
      </c>
      <c r="J139" s="75"/>
      <c r="K139" s="75"/>
    </row>
    <row r="140" spans="1:12">
      <c r="A140" s="31"/>
      <c r="B140" s="34" t="s">
        <v>936</v>
      </c>
      <c r="C140" s="75">
        <v>10000</v>
      </c>
      <c r="D140" s="87">
        <v>0</v>
      </c>
      <c r="E140" s="75">
        <v>0</v>
      </c>
      <c r="F140" s="263">
        <v>0</v>
      </c>
      <c r="G140" s="75">
        <v>0</v>
      </c>
      <c r="H140" s="75">
        <v>0</v>
      </c>
      <c r="I140" s="87">
        <v>0</v>
      </c>
      <c r="J140" s="75">
        <v>0</v>
      </c>
      <c r="K140" s="75"/>
    </row>
    <row r="141" spans="1:12" ht="13.5" thickBot="1">
      <c r="A141" s="31"/>
      <c r="B141" s="34" t="s">
        <v>937</v>
      </c>
      <c r="C141" s="75">
        <v>15000</v>
      </c>
      <c r="D141" s="87">
        <v>0</v>
      </c>
      <c r="E141" s="75">
        <v>0</v>
      </c>
      <c r="F141" s="263">
        <v>0</v>
      </c>
      <c r="G141" s="75">
        <v>0</v>
      </c>
      <c r="H141" s="75">
        <v>0</v>
      </c>
      <c r="I141" s="87">
        <v>0</v>
      </c>
      <c r="J141" s="75">
        <v>0</v>
      </c>
      <c r="K141" s="75"/>
    </row>
    <row r="142" spans="1:12" ht="31.5" thickTop="1" thickBot="1">
      <c r="A142" s="43" t="s">
        <v>176</v>
      </c>
      <c r="B142" s="44" t="s">
        <v>844</v>
      </c>
      <c r="C142" s="404">
        <f>SUM(C136)</f>
        <v>220000</v>
      </c>
      <c r="D142" s="73">
        <f>SUM(D136)</f>
        <v>-63265</v>
      </c>
      <c r="E142" s="404">
        <f>SUM(E136)</f>
        <v>156735</v>
      </c>
      <c r="F142" s="73">
        <v>0</v>
      </c>
      <c r="G142" s="404">
        <v>0</v>
      </c>
      <c r="H142" s="404">
        <v>0</v>
      </c>
      <c r="I142" s="73">
        <f>SUM(I136)</f>
        <v>4090</v>
      </c>
      <c r="J142" s="404">
        <f>SUM(J136)</f>
        <v>4090</v>
      </c>
      <c r="K142" s="404">
        <f>SUM(K136)</f>
        <v>160825</v>
      </c>
      <c r="L142" s="202">
        <f>SUM(E142,J142)</f>
        <v>160825</v>
      </c>
    </row>
    <row r="143" spans="1:12" ht="26.25" thickTop="1">
      <c r="A143" s="31" t="s">
        <v>179</v>
      </c>
      <c r="B143" s="32" t="s">
        <v>845</v>
      </c>
      <c r="C143" s="74">
        <v>970000</v>
      </c>
      <c r="D143" s="74">
        <f>SUM(E143,-C143)</f>
        <v>-296420</v>
      </c>
      <c r="E143" s="74">
        <v>673580</v>
      </c>
      <c r="F143" s="262">
        <f>SUM(G143:H143)</f>
        <v>9622</v>
      </c>
      <c r="G143" s="282">
        <v>4720</v>
      </c>
      <c r="H143" s="282">
        <v>4902</v>
      </c>
      <c r="I143" s="74">
        <v>26995</v>
      </c>
      <c r="J143" s="282">
        <f>SUM(I143)</f>
        <v>26995</v>
      </c>
      <c r="K143" s="74">
        <f>SUM(E143,G143,H143,J143)</f>
        <v>710197</v>
      </c>
    </row>
    <row r="144" spans="1:12" ht="15">
      <c r="A144" s="31" t="s">
        <v>206</v>
      </c>
      <c r="B144" s="32" t="s">
        <v>846</v>
      </c>
      <c r="C144" s="76">
        <f>SUM(C145:C151)</f>
        <v>309000</v>
      </c>
      <c r="D144" s="76">
        <f>SUM(E144,-C144)</f>
        <v>-5634</v>
      </c>
      <c r="E144" s="76">
        <v>303366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f>SUM(E144)</f>
        <v>303366</v>
      </c>
    </row>
    <row r="145" spans="1:12" ht="15">
      <c r="A145" s="31"/>
      <c r="B145" s="39" t="s">
        <v>847</v>
      </c>
      <c r="C145" s="35">
        <v>0</v>
      </c>
      <c r="D145" s="33">
        <v>0</v>
      </c>
      <c r="E145" s="35">
        <v>0</v>
      </c>
      <c r="F145" s="33">
        <v>0</v>
      </c>
      <c r="G145" s="35">
        <v>0</v>
      </c>
      <c r="H145" s="35">
        <v>0</v>
      </c>
      <c r="I145" s="33">
        <v>0</v>
      </c>
      <c r="J145" s="35">
        <v>0</v>
      </c>
      <c r="K145" s="35"/>
    </row>
    <row r="146" spans="1:12" ht="15">
      <c r="A146" s="31"/>
      <c r="B146" s="39" t="s">
        <v>848</v>
      </c>
      <c r="C146" s="35">
        <v>0</v>
      </c>
      <c r="D146" s="33">
        <v>0</v>
      </c>
      <c r="E146" s="35">
        <v>0</v>
      </c>
      <c r="F146" s="33">
        <v>0</v>
      </c>
      <c r="G146" s="35">
        <v>0</v>
      </c>
      <c r="H146" s="35">
        <v>0</v>
      </c>
      <c r="I146" s="33">
        <v>0</v>
      </c>
      <c r="J146" s="35">
        <v>0</v>
      </c>
      <c r="K146" s="35"/>
    </row>
    <row r="147" spans="1:12" ht="15">
      <c r="A147" s="31"/>
      <c r="B147" s="39" t="s">
        <v>849</v>
      </c>
      <c r="C147" s="35">
        <v>185000</v>
      </c>
      <c r="D147" s="33">
        <v>0</v>
      </c>
      <c r="E147" s="35">
        <v>0</v>
      </c>
      <c r="F147" s="33">
        <v>0</v>
      </c>
      <c r="G147" s="35">
        <v>0</v>
      </c>
      <c r="H147" s="35">
        <v>0</v>
      </c>
      <c r="I147" s="33">
        <v>0</v>
      </c>
      <c r="J147" s="35">
        <v>0</v>
      </c>
      <c r="K147" s="35"/>
    </row>
    <row r="148" spans="1:12" ht="15">
      <c r="A148" s="31"/>
      <c r="B148" s="39" t="s">
        <v>850</v>
      </c>
      <c r="C148" s="35">
        <v>124000</v>
      </c>
      <c r="D148" s="33">
        <v>0</v>
      </c>
      <c r="E148" s="35">
        <v>0</v>
      </c>
      <c r="F148" s="33">
        <v>0</v>
      </c>
      <c r="G148" s="35">
        <v>0</v>
      </c>
      <c r="H148" s="35">
        <v>0</v>
      </c>
      <c r="I148" s="33">
        <v>0</v>
      </c>
      <c r="J148" s="35">
        <v>0</v>
      </c>
      <c r="K148" s="35"/>
    </row>
    <row r="149" spans="1:12" ht="15">
      <c r="A149" s="31"/>
      <c r="B149" s="39" t="s">
        <v>851</v>
      </c>
      <c r="C149" s="35">
        <v>0</v>
      </c>
      <c r="D149" s="33">
        <v>0</v>
      </c>
      <c r="E149" s="35">
        <v>0</v>
      </c>
      <c r="F149" s="33">
        <v>0</v>
      </c>
      <c r="G149" s="35">
        <v>0</v>
      </c>
      <c r="H149" s="35">
        <v>0</v>
      </c>
      <c r="I149" s="33">
        <v>0</v>
      </c>
      <c r="J149" s="35">
        <v>0</v>
      </c>
      <c r="K149" s="35"/>
    </row>
    <row r="150" spans="1:12" ht="15">
      <c r="A150" s="31"/>
      <c r="B150" s="39" t="s">
        <v>852</v>
      </c>
      <c r="C150" s="35">
        <v>0</v>
      </c>
      <c r="D150" s="33">
        <v>0</v>
      </c>
      <c r="E150" s="35">
        <v>0</v>
      </c>
      <c r="F150" s="33">
        <v>0</v>
      </c>
      <c r="G150" s="35">
        <v>0</v>
      </c>
      <c r="H150" s="35">
        <v>0</v>
      </c>
      <c r="I150" s="33">
        <v>0</v>
      </c>
      <c r="J150" s="35">
        <v>0</v>
      </c>
      <c r="K150" s="35"/>
    </row>
    <row r="151" spans="1:12" ht="15.75" thickBot="1">
      <c r="A151" s="31"/>
      <c r="B151" s="41" t="s">
        <v>853</v>
      </c>
      <c r="C151" s="61">
        <v>0</v>
      </c>
      <c r="D151" s="170">
        <v>0</v>
      </c>
      <c r="E151" s="61">
        <v>0</v>
      </c>
      <c r="F151" s="170">
        <v>0</v>
      </c>
      <c r="G151" s="61">
        <v>0</v>
      </c>
      <c r="H151" s="61">
        <v>0</v>
      </c>
      <c r="I151" s="170">
        <v>0</v>
      </c>
      <c r="J151" s="61">
        <v>0</v>
      </c>
      <c r="K151" s="61"/>
    </row>
    <row r="152" spans="1:12" ht="31.5" thickTop="1" thickBot="1">
      <c r="A152" s="43" t="s">
        <v>209</v>
      </c>
      <c r="B152" s="44" t="s">
        <v>854</v>
      </c>
      <c r="C152" s="283">
        <f>SUM(C143,C144)</f>
        <v>1279000</v>
      </c>
      <c r="D152" s="45">
        <f>SUM(D143,D144)</f>
        <v>-302054</v>
      </c>
      <c r="E152" s="283">
        <f>SUM(E143,E144)</f>
        <v>976946</v>
      </c>
      <c r="F152" s="259">
        <f>SUM(F143)</f>
        <v>9622</v>
      </c>
      <c r="G152" s="283">
        <f>SUM(G143)</f>
        <v>4720</v>
      </c>
      <c r="H152" s="283">
        <f>SUM(H143)</f>
        <v>4902</v>
      </c>
      <c r="I152" s="45">
        <f>SUM(I143)</f>
        <v>26995</v>
      </c>
      <c r="J152" s="283">
        <f>SUM(J143)</f>
        <v>26995</v>
      </c>
      <c r="K152" s="283">
        <f>SUM(K143,K144)</f>
        <v>1013563</v>
      </c>
      <c r="L152" s="202">
        <f>SUM(E152,G152,H152,J152)</f>
        <v>1013563</v>
      </c>
    </row>
    <row r="153" spans="1:12" ht="17.25" thickTop="1" thickBot="1">
      <c r="A153" s="57" t="s">
        <v>212</v>
      </c>
      <c r="B153" s="58" t="s">
        <v>855</v>
      </c>
      <c r="C153" s="403">
        <f>SUM(C96,C110,C135,C142,C152)</f>
        <v>5091065</v>
      </c>
      <c r="D153" s="59">
        <f>SUM(D96,D110,D135,D142,D152)</f>
        <v>-991135</v>
      </c>
      <c r="E153" s="403">
        <f>SUM(E96,E110,E135,E142,E152)</f>
        <v>4099930</v>
      </c>
      <c r="F153" s="261">
        <f>SUM(F96,F152)</f>
        <v>11434</v>
      </c>
      <c r="G153" s="403">
        <f>SUM(G96,G152)</f>
        <v>5426</v>
      </c>
      <c r="H153" s="403">
        <f>SUM(H96,H110,H135,H142,H152)</f>
        <v>6008</v>
      </c>
      <c r="I153" s="59">
        <f>SUM(I96,I110,I135,I142,I152)</f>
        <v>65407</v>
      </c>
      <c r="J153" s="403">
        <f>SUM(J96,J110,J135,J142,J152)</f>
        <v>65407</v>
      </c>
      <c r="K153" s="403">
        <f>SUM(K96,K110,K135,K142,K152)</f>
        <v>4176771</v>
      </c>
      <c r="L153" s="202">
        <f>SUM(E153,G153,H153,J153)</f>
        <v>4176771</v>
      </c>
    </row>
    <row r="154" spans="1:12" ht="14.25" thickTop="1" thickBot="1">
      <c r="A154" s="31" t="s">
        <v>322</v>
      </c>
      <c r="B154" s="32" t="s">
        <v>856</v>
      </c>
      <c r="C154" s="77">
        <v>0</v>
      </c>
      <c r="D154" s="77">
        <v>0</v>
      </c>
      <c r="E154" s="77">
        <v>0</v>
      </c>
      <c r="F154" s="264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</row>
    <row r="155" spans="1:12" ht="33" thickTop="1" thickBot="1">
      <c r="A155" s="57" t="s">
        <v>391</v>
      </c>
      <c r="B155" s="58" t="s">
        <v>857</v>
      </c>
      <c r="C155" s="78">
        <f>SUM(C154)</f>
        <v>0</v>
      </c>
      <c r="D155" s="78">
        <v>0</v>
      </c>
      <c r="E155" s="405">
        <f>SUM(E154)</f>
        <v>0</v>
      </c>
      <c r="F155" s="78">
        <v>0</v>
      </c>
      <c r="G155" s="405">
        <v>0</v>
      </c>
      <c r="H155" s="405">
        <v>0</v>
      </c>
      <c r="I155" s="78">
        <v>0</v>
      </c>
      <c r="J155" s="405">
        <v>0</v>
      </c>
      <c r="K155" s="405">
        <f>SUM(K154)</f>
        <v>0</v>
      </c>
    </row>
    <row r="156" spans="1:12" ht="26.25" thickTop="1">
      <c r="A156" s="31" t="s">
        <v>481</v>
      </c>
      <c r="B156" s="32" t="s">
        <v>858</v>
      </c>
      <c r="C156" s="79">
        <v>0</v>
      </c>
      <c r="D156" s="79">
        <v>0</v>
      </c>
      <c r="E156" s="79">
        <v>0</v>
      </c>
      <c r="F156" s="265">
        <v>0</v>
      </c>
      <c r="G156" s="79">
        <v>0</v>
      </c>
      <c r="H156" s="79">
        <v>0</v>
      </c>
      <c r="I156" s="410">
        <v>45131</v>
      </c>
      <c r="J156" s="411">
        <f>SUM(I156)</f>
        <v>45131</v>
      </c>
      <c r="K156" s="410">
        <f>SUM(J156)</f>
        <v>45131</v>
      </c>
    </row>
    <row r="157" spans="1:12" ht="13.5" thickBot="1">
      <c r="A157" s="31" t="s">
        <v>484</v>
      </c>
      <c r="B157" s="32" t="s">
        <v>859</v>
      </c>
      <c r="C157" s="80">
        <v>0</v>
      </c>
      <c r="D157" s="162">
        <v>0</v>
      </c>
      <c r="E157" s="80">
        <v>0</v>
      </c>
      <c r="F157" s="266"/>
      <c r="G157" s="80">
        <v>0</v>
      </c>
      <c r="H157" s="80">
        <v>0</v>
      </c>
      <c r="I157" s="80">
        <v>0</v>
      </c>
      <c r="J157" s="80">
        <v>0</v>
      </c>
      <c r="K157" s="80">
        <v>0</v>
      </c>
    </row>
    <row r="158" spans="1:12" ht="46.5" thickTop="1" thickBot="1">
      <c r="A158" s="81" t="s">
        <v>603</v>
      </c>
      <c r="B158" s="82" t="s">
        <v>860</v>
      </c>
      <c r="C158" s="83">
        <v>0</v>
      </c>
      <c r="D158" s="83">
        <v>0</v>
      </c>
      <c r="E158" s="83">
        <v>0</v>
      </c>
      <c r="F158" s="267">
        <v>0</v>
      </c>
      <c r="G158" s="83">
        <v>0</v>
      </c>
      <c r="H158" s="83">
        <v>0</v>
      </c>
      <c r="I158" s="412">
        <f>SUM(I156)</f>
        <v>45131</v>
      </c>
      <c r="J158" s="413">
        <f>SUM(J156)</f>
        <v>45131</v>
      </c>
      <c r="K158" s="413">
        <f>SUM(K156)</f>
        <v>45131</v>
      </c>
    </row>
    <row r="159" spans="1:12" ht="15.75" thickTop="1">
      <c r="A159" s="84">
        <v>194</v>
      </c>
      <c r="B159" s="85" t="s">
        <v>861</v>
      </c>
      <c r="C159" s="86">
        <v>0</v>
      </c>
      <c r="D159" s="174">
        <v>0</v>
      </c>
      <c r="E159" s="86">
        <v>0</v>
      </c>
      <c r="F159" s="268">
        <v>0</v>
      </c>
      <c r="G159" s="86">
        <v>0</v>
      </c>
      <c r="H159" s="86">
        <v>0</v>
      </c>
      <c r="I159" s="174">
        <v>0</v>
      </c>
      <c r="J159" s="86">
        <v>0</v>
      </c>
      <c r="K159" s="86">
        <v>0</v>
      </c>
    </row>
    <row r="160" spans="1:12">
      <c r="A160" s="31" t="s">
        <v>615</v>
      </c>
      <c r="B160" s="32" t="s">
        <v>862</v>
      </c>
      <c r="C160" s="87">
        <v>0</v>
      </c>
      <c r="D160" s="87">
        <v>0</v>
      </c>
      <c r="E160" s="87">
        <v>0</v>
      </c>
      <c r="F160" s="263">
        <v>0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</row>
    <row r="161" spans="1:12" ht="15">
      <c r="A161" s="48"/>
      <c r="B161" s="39" t="s">
        <v>863</v>
      </c>
      <c r="C161" s="87">
        <v>0</v>
      </c>
      <c r="D161" s="87">
        <v>0</v>
      </c>
      <c r="E161" s="87">
        <v>0</v>
      </c>
      <c r="F161" s="263">
        <v>0</v>
      </c>
      <c r="G161" s="87">
        <v>0</v>
      </c>
      <c r="H161" s="87">
        <v>0</v>
      </c>
      <c r="I161" s="87">
        <v>0</v>
      </c>
      <c r="J161" s="87">
        <v>0</v>
      </c>
      <c r="K161" s="87">
        <v>0</v>
      </c>
    </row>
    <row r="162" spans="1:12" ht="15">
      <c r="A162" s="48"/>
      <c r="B162" s="39" t="s">
        <v>864</v>
      </c>
      <c r="C162" s="87">
        <v>0</v>
      </c>
      <c r="D162" s="87">
        <v>0</v>
      </c>
      <c r="E162" s="87">
        <v>0</v>
      </c>
      <c r="F162" s="263">
        <v>0</v>
      </c>
      <c r="G162" s="87">
        <v>0</v>
      </c>
      <c r="H162" s="87">
        <v>0</v>
      </c>
      <c r="I162" s="87">
        <v>0</v>
      </c>
      <c r="J162" s="87">
        <v>0</v>
      </c>
      <c r="K162" s="87">
        <v>0</v>
      </c>
    </row>
    <row r="163" spans="1:12">
      <c r="A163" s="31" t="s">
        <v>618</v>
      </c>
      <c r="B163" s="32" t="s">
        <v>865</v>
      </c>
      <c r="C163" s="33">
        <f>SUM(C164)</f>
        <v>0</v>
      </c>
      <c r="D163" s="33">
        <v>0</v>
      </c>
      <c r="E163" s="33">
        <f>SUM(E164)</f>
        <v>0</v>
      </c>
      <c r="F163" s="33">
        <v>0</v>
      </c>
      <c r="G163" s="33"/>
      <c r="H163" s="33">
        <v>0</v>
      </c>
      <c r="I163" s="33">
        <v>0</v>
      </c>
      <c r="J163" s="33">
        <v>0</v>
      </c>
      <c r="K163" s="33">
        <f>SUM(K164)</f>
        <v>0</v>
      </c>
    </row>
    <row r="164" spans="1:12">
      <c r="A164" s="31"/>
      <c r="B164" s="47" t="s">
        <v>866</v>
      </c>
      <c r="C164" s="35">
        <v>0</v>
      </c>
      <c r="D164" s="33">
        <v>0</v>
      </c>
      <c r="E164" s="35">
        <v>0</v>
      </c>
      <c r="F164" s="33">
        <v>0</v>
      </c>
      <c r="G164" s="35"/>
      <c r="H164" s="35">
        <v>0</v>
      </c>
      <c r="I164" s="33">
        <v>0</v>
      </c>
      <c r="J164" s="35">
        <v>0</v>
      </c>
      <c r="K164" s="35">
        <v>0</v>
      </c>
    </row>
    <row r="165" spans="1:12" ht="26.25" thickBot="1">
      <c r="A165" s="31" t="s">
        <v>627</v>
      </c>
      <c r="B165" s="32" t="s">
        <v>867</v>
      </c>
      <c r="C165" s="87">
        <v>0</v>
      </c>
      <c r="D165" s="87">
        <v>0</v>
      </c>
      <c r="E165" s="87">
        <v>0</v>
      </c>
      <c r="F165" s="263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</row>
    <row r="166" spans="1:12" ht="17.25" thickTop="1" thickBot="1">
      <c r="A166" s="88" t="s">
        <v>630</v>
      </c>
      <c r="B166" s="89" t="s">
        <v>868</v>
      </c>
      <c r="C166" s="78">
        <f>SUM(C163,C165)</f>
        <v>0</v>
      </c>
      <c r="D166" s="78">
        <v>0</v>
      </c>
      <c r="E166" s="78">
        <f>SUM(E163,E165)</f>
        <v>0</v>
      </c>
      <c r="F166" s="78">
        <v>0</v>
      </c>
      <c r="G166" s="78">
        <v>0</v>
      </c>
      <c r="H166" s="78">
        <v>0</v>
      </c>
      <c r="I166" s="78">
        <f>SUM(I159,I160,I164,I165)</f>
        <v>0</v>
      </c>
      <c r="J166" s="78">
        <f>SUM(J159,J160,J164)</f>
        <v>0</v>
      </c>
      <c r="K166" s="78">
        <f>SUM(K163,K165)</f>
        <v>0</v>
      </c>
    </row>
    <row r="167" spans="1:12" ht="33" thickTop="1" thickBot="1">
      <c r="A167" s="90" t="s">
        <v>869</v>
      </c>
      <c r="B167" s="91" t="s">
        <v>870</v>
      </c>
      <c r="C167" s="406">
        <f>SUM(C70,C71,C153,C155,C158,C166)</f>
        <v>36890800</v>
      </c>
      <c r="D167" s="92">
        <f>SUM(D70,D71,D153)</f>
        <v>1269177</v>
      </c>
      <c r="E167" s="406">
        <f>SUM(E70,E71,E153,E155,E158,E166)</f>
        <v>38159977</v>
      </c>
      <c r="F167" s="92">
        <f>SUM(F70,F71,F153)</f>
        <v>568592</v>
      </c>
      <c r="G167" s="406">
        <f>SUM(G70,G71,G153)</f>
        <v>283885</v>
      </c>
      <c r="H167" s="406">
        <f>SUM(H70,H71,H153)</f>
        <v>284707</v>
      </c>
      <c r="I167" s="92">
        <f>SUM(I70,I71,I153,I158,I166)</f>
        <v>1209997</v>
      </c>
      <c r="J167" s="406">
        <f>SUM(J70,J71,J153,J158)</f>
        <v>1209997</v>
      </c>
      <c r="K167" s="406">
        <f>SUM(K70,K71,K153,K155,K158,K166)</f>
        <v>39938566</v>
      </c>
    </row>
    <row r="168" spans="1:12" ht="19.5" thickTop="1" thickBot="1">
      <c r="A168" s="93"/>
      <c r="B168" s="93" t="s">
        <v>905</v>
      </c>
      <c r="C168" s="94">
        <f t="shared" ref="C168:K168" si="2">SUM(C167)</f>
        <v>36890800</v>
      </c>
      <c r="D168" s="175">
        <f t="shared" si="2"/>
        <v>1269177</v>
      </c>
      <c r="E168" s="94">
        <f t="shared" si="2"/>
        <v>38159977</v>
      </c>
      <c r="F168" s="269">
        <f>SUM(F167)</f>
        <v>568592</v>
      </c>
      <c r="G168" s="94">
        <f t="shared" si="2"/>
        <v>283885</v>
      </c>
      <c r="H168" s="94">
        <f t="shared" si="2"/>
        <v>284707</v>
      </c>
      <c r="I168" s="175">
        <f>SUM(I167)</f>
        <v>1209997</v>
      </c>
      <c r="J168" s="94">
        <f>SUM(J167)</f>
        <v>1209997</v>
      </c>
      <c r="K168" s="94">
        <f t="shared" si="2"/>
        <v>39938566</v>
      </c>
      <c r="L168" s="202"/>
    </row>
    <row r="169" spans="1:12" ht="19.5" thickTop="1" thickBot="1">
      <c r="A169" s="93"/>
      <c r="B169" s="93" t="s">
        <v>871</v>
      </c>
      <c r="C169" s="94">
        <f t="shared" ref="C169" si="3">SUM(C168)</f>
        <v>36890800</v>
      </c>
      <c r="D169" s="607">
        <f>SUM(D168,F168,I168)</f>
        <v>3047766</v>
      </c>
      <c r="E169" s="608"/>
      <c r="F169" s="608"/>
      <c r="G169" s="608"/>
      <c r="H169" s="608"/>
      <c r="I169" s="608"/>
      <c r="J169" s="609"/>
      <c r="K169" s="94">
        <f t="shared" ref="K169" si="4">SUM(K168)</f>
        <v>39938566</v>
      </c>
    </row>
    <row r="170" spans="1:12" ht="13.5" thickTop="1"/>
    <row r="174" spans="1:12">
      <c r="H174" s="202"/>
    </row>
  </sheetData>
  <sheetProtection password="8145" sheet="1" objects="1" scenarios="1"/>
  <mergeCells count="6">
    <mergeCell ref="D169:J169"/>
    <mergeCell ref="A1:B1"/>
    <mergeCell ref="C6:E6"/>
    <mergeCell ref="A4:E4"/>
    <mergeCell ref="A2:K2"/>
    <mergeCell ref="A3:K3"/>
  </mergeCells>
  <pageMargins left="0.7" right="0.7" top="0.75" bottom="0.75" header="0.3" footer="0.3"/>
  <pageSetup paperSize="9" scale="57" orientation="landscape" r:id="rId1"/>
  <rowBreaks count="2" manualBreakCount="2">
    <brk id="96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Tartalom</vt:lpstr>
      <vt:lpstr>KÖH </vt:lpstr>
      <vt:lpstr>Őcsény</vt:lpstr>
      <vt:lpstr>Várdomb</vt:lpstr>
      <vt:lpstr>'KÖH '!Nyomtatási_cím</vt:lpstr>
      <vt:lpstr>'KÖH '!Nyomtatási_terület</vt:lpstr>
      <vt:lpstr>Őcsény!Nyomtatási_terület</vt:lpstr>
      <vt:lpstr>Várdomb!Nyomtatási_terület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</dc:creator>
  <cp:lastModifiedBy>user</cp:lastModifiedBy>
  <cp:lastPrinted>2019-12-09T07:58:01Z</cp:lastPrinted>
  <dcterms:created xsi:type="dcterms:W3CDTF">2019-02-27T18:32:46Z</dcterms:created>
  <dcterms:modified xsi:type="dcterms:W3CDTF">2019-12-09T09:33:53Z</dcterms:modified>
</cp:coreProperties>
</file>